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<sst xmlns="http://schemas.openxmlformats.org/spreadsheetml/2006/main" count="138">
  <si>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</si>
  <si>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</si>
  <si>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</si>
  <si>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</si>
  <si>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</si>
  <si>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JL-2017-SHY-074</t>
    </r>
  </si>
  <si>
    <t>工程部位/用途</t>
  </si>
  <si>
    <t>尚义一号水库大桥6b-4#桩基</t>
  </si>
  <si>
    <t>委托/任务编号</t>
  </si>
  <si>
    <t>/</t>
  </si>
  <si>
    <t>试验依据</t>
  </si>
  <si>
    <t>JTG E30-2005</t>
  </si>
  <si>
    <t>样品编号</t>
  </si>
  <si>
    <t>YP-2017-SHY-074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</si>
  <si>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</si>
  <si>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</si>
  <si>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</si>
  <si>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</si>
  <si>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</si>
  <si>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</si>
  <si>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</si>
  <si>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</si>
  <si>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2017/12/31-2018/01/28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</si>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</sst>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20" borderId="54" applyNumberFormat="0" applyAlignment="0" applyProtection="0">
      <alignment vertical="center"/>
    </xf>
    <xf numFmtId="0" fontId="30" fillId="20" borderId="48" applyNumberFormat="0" applyAlignment="0" applyProtection="0">
      <alignment vertical="center"/>
    </xf>
    <xf numFmtId="0" fontId="22" fillId="15" borderId="4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L8" sqref="L8:O8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YP-2017-SHY-074-1</v>
      </c>
      <c r="B15" s="228" t="s">
        <v>46</v>
      </c>
      <c r="C15" s="229"/>
      <c r="D15" s="254" t="str">
        <f>LEFT(L9,P9)</f>
        <v>2017/12/31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57">
        <v>43.7</v>
      </c>
      <c r="M15" s="244">
        <v>44.6</v>
      </c>
      <c r="N15" s="244">
        <f>M15</f>
        <v>44.6</v>
      </c>
      <c r="O15" s="239" t="s">
        <v>50</v>
      </c>
      <c r="P15" s="215">
        <f t="shared" ref="P15:P23" si="0">ROUND(K15/22.5,3)</f>
        <v>0</v>
      </c>
      <c r="Q15" s="250">
        <f>ROUND(AVERAGE(L15:L17),3)</f>
        <v>44.6</v>
      </c>
      <c r="R15" s="251">
        <f ca="1" t="shared" ref="R15:R23" si="1">ROUND(R$14+RAND()*S$14,2)</f>
        <v>1071.87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YP-2017-SHY-074-2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57">
        <v>44.4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1095.89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YP-2017-SHY-074-3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57">
        <v>45.7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1081.43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YP-2017-SHY-074-4</v>
      </c>
      <c r="B18" s="228" t="s">
        <v>46</v>
      </c>
      <c r="C18" s="229"/>
      <c r="D18" s="218" t="str">
        <f>D15</f>
        <v>2017/12/31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57">
        <v>42.7</v>
      </c>
      <c r="M18" s="244">
        <v>43.3</v>
      </c>
      <c r="N18" s="244">
        <f>M18</f>
        <v>43.3</v>
      </c>
      <c r="O18" s="239" t="s">
        <v>50</v>
      </c>
      <c r="P18" s="215">
        <f t="shared" si="0"/>
        <v>0</v>
      </c>
      <c r="Q18" s="250">
        <f>ROUND(AVERAGE(L18:L20),3)</f>
        <v>43.333</v>
      </c>
      <c r="R18" s="251">
        <f ca="1" t="shared" si="1"/>
        <v>1119.95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YP-2017-SHY-074-5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57">
        <v>44.5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1031.2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YP-2017-SHY-074-6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57">
        <v>42.8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966.85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YP-2017-SHY-074-7</v>
      </c>
      <c r="B21" s="228" t="s">
        <v>46</v>
      </c>
      <c r="C21" s="229"/>
      <c r="D21" s="218" t="str">
        <f>D15</f>
        <v>2017/12/31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57">
        <v>44</v>
      </c>
      <c r="M21" s="244">
        <v>44.4</v>
      </c>
      <c r="N21" s="244">
        <f>M21</f>
        <v>44.4</v>
      </c>
      <c r="O21" s="239" t="s">
        <v>50</v>
      </c>
      <c r="P21" s="215">
        <f t="shared" si="0"/>
        <v>0</v>
      </c>
      <c r="Q21" s="250">
        <f>ROUND(AVERAGE(L21:L23),3)</f>
        <v>44.367</v>
      </c>
      <c r="R21" s="251">
        <f ca="1" t="shared" si="1"/>
        <v>1098.92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YP-2017-SHY-074-8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57">
        <v>44.2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1104.38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YP-2017-SHY-074-9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57">
        <v>44.9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1109.04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1012.38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954.39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1020.43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965.46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1013.77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954.44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993.21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967.22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961.65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7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2017/12/31-2018/01/28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44.6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2017/12/31-2018/01/28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2017/12/31-2018/01/28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