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<sst xmlns="http://schemas.openxmlformats.org/spreadsheetml/2006/main" count="140">
  <si>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</si>
  <si>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</si>
  <si>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</si>
  <si>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</si>
  <si>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</si>
  <si>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JL-2018-SHY-201</t>
    </r>
  </si>
  <si>
    <t>工程部位/用途</t>
  </si>
  <si>
    <t>S246分离立交右幅15#墩柱</t>
  </si>
  <si>
    <t>委托/任务编号</t>
  </si>
  <si>
    <t>/</t>
  </si>
  <si>
    <t>试验依据</t>
  </si>
  <si>
    <t>JTG E30-2005</t>
  </si>
  <si>
    <t>样品编号</t>
  </si>
  <si>
    <t>YP-2018-SHY-201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</si>
  <si>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</si>
  <si>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</si>
  <si>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</si>
  <si>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</si>
  <si>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</si>
  <si>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</si>
  <si>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</si>
  <si>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</si>
  <si>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2018/05/09-2018/06/06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</si>
  <si>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</si>
  <si>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</si>
  <si>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</si>
  <si>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</si>
  <si>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</si>
  <si>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</si>
  <si>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</si>
  <si>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</si>
  <si>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</si>
  <si>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</si>
  <si>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</si>
  <si>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</si>
  <si>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</si>
  <si>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</si>
  <si>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</si>
  <si>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</si>
  <si>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</si>
  <si>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</si>
  <si>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</si>
  <si>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</si>
  <si>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</si>
  <si>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</si>
  <si>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</si>
  <si>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</si>
  <si>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</si>
  <si>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</si>
  <si>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</si>
  <si>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</si>
  <si>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</si>
  <si>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908.46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</si>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</sst>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11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4" borderId="5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0" borderId="4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21" borderId="51" applyNumberFormat="0" applyAlignment="0" applyProtection="0">
      <alignment vertical="center"/>
    </xf>
    <xf numFmtId="0" fontId="27" fillId="21" borderId="48" applyNumberFormat="0" applyAlignment="0" applyProtection="0">
      <alignment vertical="center"/>
    </xf>
    <xf numFmtId="0" fontId="28" fillId="25" borderId="52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0" borderId="0">
      <alignment vertical="center"/>
    </xf>
    <xf numFmtId="0" fontId="13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M21" sqref="M21:M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01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YP-2018-SHY-201-1</v>
      </c>
      <c r="B15" s="228" t="s">
        <v>47</v>
      </c>
      <c r="C15" s="229"/>
      <c r="D15" s="255" t="str">
        <f>LEFT(L9,P9)</f>
        <v>2018/05/09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929.75</v>
      </c>
      <c r="L15" s="243">
        <v>41.3</v>
      </c>
      <c r="M15" s="244">
        <v>42.6</v>
      </c>
      <c r="N15" s="244">
        <f>M15</f>
        <v>42.6</v>
      </c>
      <c r="O15" s="239" t="s">
        <v>51</v>
      </c>
      <c r="P15" s="215">
        <f t="shared" ref="P15:P23" si="0">ROUND(K15/22.5,3)</f>
        <v>41.322</v>
      </c>
      <c r="Q15" s="250">
        <f>ROUND(AVERAGE(L15:L17),3)</f>
        <v>42.567</v>
      </c>
      <c r="R15" s="251">
        <f ca="1" t="shared" ref="R15:R23" si="1">ROUND(R$14+RAND()*S$14,2)</f>
        <v>1105.59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YP-2018-SHY-201-2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967.45</v>
      </c>
      <c r="L16" s="243">
        <v>43</v>
      </c>
      <c r="M16" s="244"/>
      <c r="N16" s="244"/>
      <c r="O16" s="239"/>
      <c r="P16" s="215">
        <f t="shared" si="0"/>
        <v>42.998</v>
      </c>
      <c r="Q16" s="250"/>
      <c r="R16" s="251">
        <f ca="1" t="shared" si="1"/>
        <v>1097.99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YP-2018-SHY-201-3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975.73</v>
      </c>
      <c r="L17" s="243">
        <v>43.4</v>
      </c>
      <c r="M17" s="244"/>
      <c r="N17" s="244"/>
      <c r="O17" s="239"/>
      <c r="P17" s="215">
        <f t="shared" si="0"/>
        <v>43.366</v>
      </c>
      <c r="Q17" s="250"/>
      <c r="R17" s="251">
        <f ca="1" t="shared" si="1"/>
        <v>1052.31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YP-2018-SHY-201-4</v>
      </c>
      <c r="B18" s="228" t="s">
        <v>47</v>
      </c>
      <c r="C18" s="229"/>
      <c r="D18" s="218" t="str">
        <f>D15</f>
        <v>2018/05/09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40.4</v>
      </c>
      <c r="M18" s="244">
        <v>42.6</v>
      </c>
      <c r="N18" s="244">
        <f>M18</f>
        <v>42.6</v>
      </c>
      <c r="O18" s="239" t="s">
        <v>51</v>
      </c>
      <c r="P18" s="215">
        <f>ROUND(K19/22.5,3)</f>
        <v>42.852</v>
      </c>
      <c r="Q18" s="250">
        <f>ROUND(AVERAGE(L18:L20),3)</f>
        <v>42.633</v>
      </c>
      <c r="R18" s="251">
        <f ca="1" t="shared" si="1"/>
        <v>1012.12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YP-2018-SHY-201-5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964.16</v>
      </c>
      <c r="L19" s="243">
        <v>42.8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980.6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YP-2018-SHY-201-6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1005.8</v>
      </c>
      <c r="L20" s="243">
        <v>44.7</v>
      </c>
      <c r="M20" s="244"/>
      <c r="N20" s="244"/>
      <c r="O20" s="239"/>
      <c r="P20" s="215">
        <f t="shared" si="0"/>
        <v>44.702</v>
      </c>
      <c r="Q20" s="250"/>
      <c r="R20" s="251">
        <f ca="1" t="shared" si="1"/>
        <v>1079.13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1094.18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1067.12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1054.13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1015.01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977.4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963.79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959.62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976.11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981.11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973.36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999.71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1000.36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view="pageBreakPreview" zoomScaleNormal="100" zoomScaleSheetLayoutView="100" workbookViewId="0">
      <selection activeCell="CH15" sqref="CH15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报告编号：BG-2018-SHY-201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YP-2018-SHY-201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S246分离立交右幅15#墩柱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74">
      <c r="D38" s="131" t="str">
        <f>强度记录!A15</f>
        <v>YP-2018-SHY-201-1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2018/05/09-2018/06/06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41.3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42.6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121.7</v>
      </c>
      <c r="BP38" s="185"/>
      <c r="BQ38" s="185"/>
      <c r="BR38" s="185"/>
      <c r="BS38" s="185"/>
      <c r="BT38" s="185"/>
      <c r="BU38" s="185"/>
      <c r="BV38" s="202"/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YP-2018-SHY-201-2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43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YP-2018-SHY-201-3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43.4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YP-2018-SHY-201-4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2018/05/09-2018/06/06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40.4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42.6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121.7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YP-2018-SHY-201-5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42.8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YP-2018-SHY-201-6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44.7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84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87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dcterms:modified xsi:type="dcterms:W3CDTF">2018-06-06T01:41:48Z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