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<sst xmlns="http://schemas.openxmlformats.org/spreadsheetml/2006/main" count="146">
  <si>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</si>
  <si>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</si>
  <si>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</si>
  <si>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</si>
  <si>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</si>
  <si>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JL-2018-SHY-210</t>
    </r>
  </si>
  <si>
    <t>工程部位/用途</t>
  </si>
  <si>
    <t>S246分离立交右幅14#墩柱</t>
  </si>
  <si>
    <t>/</t>
  </si>
  <si>
    <t>试验依据</t>
  </si>
  <si>
    <t>JTG E30-2005</t>
  </si>
  <si>
    <t>样品编号</t>
  </si>
  <si>
    <t>YP-2018-SHY-210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</si>
  <si>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</si>
  <si>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</si>
  <si>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</si>
  <si>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</si>
  <si>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</si>
  <si>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</si>
  <si>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</si>
  <si>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</si>
  <si>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2018/05/11-2018/06/08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</si>
  <si>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</si>
  <si>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</si>
  <si>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</si>
  <si>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</si>
  <si>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</si>
  <si>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</si>
  <si>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</si>
  <si>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</si>
  <si>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</si>
  <si>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</si>
  <si>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</si>
  <si>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</si>
  <si>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</si>
  <si>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</si>
  <si>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</si>
  <si>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</si>
  <si>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</si>
  <si>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</si>
  <si>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</si>
  <si>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</si>
  <si>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</si>
  <si>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</si>
  <si>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</si>
  <si>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</si>
  <si>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</si>
  <si>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</si>
  <si>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</si>
  <si>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</si>
  <si>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</si>
  <si>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</si>
  <si>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996..41</t>
  </si>
  <si>
    <t>970.29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</si>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</sst>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23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2" borderId="51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8" borderId="48" applyNumberFormat="0" applyAlignment="0" applyProtection="0">
      <alignment vertical="center"/>
    </xf>
    <xf numFmtId="0" fontId="27" fillId="8" borderId="52" applyNumberFormat="0" applyAlignment="0" applyProtection="0">
      <alignment vertical="center"/>
    </xf>
    <xf numFmtId="0" fontId="30" fillId="34" borderId="54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10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YP-2018-SHY-210-1</v>
      </c>
      <c r="B15" s="229" t="s">
        <v>46</v>
      </c>
      <c r="C15" s="230"/>
      <c r="D15" s="258" t="str">
        <f>LEFT(L9,P9)</f>
        <v>2018/05/11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927.95</v>
      </c>
      <c r="L15" s="245">
        <v>41.2</v>
      </c>
      <c r="M15" s="246">
        <v>43.3</v>
      </c>
      <c r="N15" s="246">
        <f>M15</f>
        <v>43.3</v>
      </c>
      <c r="O15" s="241" t="s">
        <v>50</v>
      </c>
      <c r="P15" s="216">
        <f t="shared" ref="P15:P23" si="0">ROUND(K15/22.5,3)</f>
        <v>41.242</v>
      </c>
      <c r="Q15" s="252">
        <f>ROUND(AVERAGE(L15:L17),3)</f>
        <v>43.267</v>
      </c>
      <c r="R15" s="253">
        <f ca="1" t="shared" ref="R15:R23" si="1">ROUND(R$14+RAND()*S$14,2)</f>
        <v>1078.85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YP-2018-SHY-210-2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 t="s">
        <v>52</v>
      </c>
      <c r="L16" s="245">
        <v>44.3</v>
      </c>
      <c r="M16" s="246"/>
      <c r="N16" s="246"/>
      <c r="O16" s="241"/>
      <c r="P16" s="216" t="e">
        <f t="shared" si="0"/>
        <v>#VALUE!</v>
      </c>
      <c r="Q16" s="252"/>
      <c r="R16" s="253">
        <f ca="1" t="shared" si="1"/>
        <v>1114.36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YP-2018-SHY-210-3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996.25</v>
      </c>
      <c r="L17" s="245">
        <v>44.3</v>
      </c>
      <c r="M17" s="246"/>
      <c r="N17" s="246"/>
      <c r="O17" s="241"/>
      <c r="P17" s="216">
        <f t="shared" si="0"/>
        <v>44.278</v>
      </c>
      <c r="Q17" s="252"/>
      <c r="R17" s="253">
        <f ca="1" t="shared" si="1"/>
        <v>1090.29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YP-2018-SHY-210-4</v>
      </c>
      <c r="B18" s="229" t="s">
        <v>46</v>
      </c>
      <c r="C18" s="230"/>
      <c r="D18" s="219" t="str">
        <f>D15</f>
        <v>2018/05/11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53</v>
      </c>
      <c r="L18" s="245">
        <v>43.1</v>
      </c>
      <c r="M18" s="246">
        <v>42.7</v>
      </c>
      <c r="N18" s="246">
        <f>M18</f>
        <v>42.7</v>
      </c>
      <c r="O18" s="241" t="s">
        <v>50</v>
      </c>
      <c r="P18" s="216">
        <f>ROUND(K19/22.5,3)</f>
        <v>42.107</v>
      </c>
      <c r="Q18" s="252">
        <f>ROUND(AVERAGE(L18:L20),3)</f>
        <v>42.7</v>
      </c>
      <c r="R18" s="253">
        <f ca="1" t="shared" si="1"/>
        <v>1094.48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YP-2018-SHY-210-5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947.41</v>
      </c>
      <c r="L19" s="245">
        <v>42.1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1009.77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YP-2018-SHY-210-6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965.53</v>
      </c>
      <c r="L20" s="245">
        <v>42.9</v>
      </c>
      <c r="M20" s="246"/>
      <c r="N20" s="246"/>
      <c r="O20" s="241"/>
      <c r="P20" s="216">
        <f t="shared" si="0"/>
        <v>42.912</v>
      </c>
      <c r="Q20" s="252"/>
      <c r="R20" s="253">
        <f ca="1" t="shared" si="1"/>
        <v>1006.56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1058.78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1028.08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1027.72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61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62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63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64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971.03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981.19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1000.28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1002.39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1028.64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951.41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956.1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1006.04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985.59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48" t="s">
        <v>66</v>
      </c>
      <c r="BK1" s="48"/>
      <c r="BL1" s="48"/>
      <c r="BM1" s="48" t="s">
        <v>67</v>
      </c>
      <c r="BN1" s="48"/>
      <c r="BP1" s="48" t="s">
        <v>68</v>
      </c>
      <c r="BQ1" s="48"/>
      <c r="BR1" s="48" t="s">
        <v>66</v>
      </c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报告编号：BG-2018-SHY-210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72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75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YP-2018-SHY-210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S246分离立交右幅14#墩柱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77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79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80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YP-2018-SHY-210-1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2018/05/11-2018/06/08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86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41.2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43.3</v>
      </c>
      <c r="BB38" s="186"/>
      <c r="BC38" s="186"/>
      <c r="BD38" s="186"/>
      <c r="BE38" s="186"/>
      <c r="BF38" s="191"/>
      <c r="BG38" s="147" t="s">
        <v>87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123.7</v>
      </c>
      <c r="BP38" s="186"/>
      <c r="BQ38" s="186"/>
      <c r="BR38" s="186"/>
      <c r="BS38" s="186"/>
      <c r="BT38" s="186"/>
      <c r="BU38" s="186"/>
      <c r="BV38" s="203"/>
      <c r="CR38" s="29" t="s">
        <v>88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YP-2018-SHY-210-2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44.3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YP-2018-SHY-210-3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44.3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YP-2018-SHY-210-4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2018/05/11-2018/06/08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86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43.1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42.7</v>
      </c>
      <c r="BB47" s="186"/>
      <c r="BC47" s="186"/>
      <c r="BD47" s="186"/>
      <c r="BE47" s="186"/>
      <c r="BF47" s="191"/>
      <c r="BG47" s="147" t="s">
        <v>87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YP-2018-SHY-210-5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YP-2018-SHY-210-6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42.9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90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93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107</v>
      </c>
      <c r="M1" s="18"/>
      <c r="N1" s="18"/>
    </row>
    <row r="2" ht="14.15" customHeight="1" spans="12:14">
      <c r="L2" s="19"/>
      <c r="M2" s="19" t="s">
        <v>108</v>
      </c>
      <c r="N2" s="19"/>
    </row>
    <row r="3" ht="25" customHeight="1" spans="1:15">
      <c r="A3" s="104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110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61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111</v>
      </c>
      <c r="J11" s="110" t="s">
        <v>112</v>
      </c>
      <c r="K11" s="110" t="s">
        <v>113</v>
      </c>
      <c r="L11" s="110" t="s">
        <v>114</v>
      </c>
      <c r="M11" s="110" t="s">
        <v>115</v>
      </c>
      <c r="N11" s="115" t="s">
        <v>116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65</v>
      </c>
      <c r="BI1" s="48"/>
      <c r="BJ1" s="86"/>
      <c r="BK1" s="86"/>
      <c r="BL1" s="86"/>
      <c r="BM1" s="48" t="s">
        <v>67</v>
      </c>
      <c r="BN1" s="48"/>
      <c r="BP1" s="48" t="s">
        <v>68</v>
      </c>
      <c r="BQ1" s="48"/>
      <c r="BR1" s="48"/>
      <c r="BS1" s="48"/>
      <c r="BT1" s="48"/>
      <c r="BU1" s="48" t="s">
        <v>67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71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61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76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78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82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85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98</v>
      </c>
      <c r="AZ100" s="48"/>
      <c r="BA100" s="48"/>
      <c r="BB100" s="48"/>
      <c r="BC100" s="48"/>
      <c r="BD100" s="48"/>
      <c r="BE100" s="48" t="s">
        <v>99</v>
      </c>
      <c r="BF100" s="48"/>
      <c r="BG100" s="48"/>
      <c r="BH100" s="48"/>
      <c r="BI100" s="48"/>
      <c r="BJ100" s="48"/>
      <c r="BK100" s="48" t="s">
        <v>100</v>
      </c>
      <c r="BL100" s="48"/>
      <c r="BM100" s="48"/>
      <c r="BN100" s="85"/>
      <c r="BO100" s="48" t="s">
        <v>101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107</v>
      </c>
      <c r="M1" s="18"/>
      <c r="N1" s="18"/>
      <c r="O1" s="18"/>
    </row>
    <row r="2" ht="14.15" customHeight="1" spans="13:15">
      <c r="M2" s="19"/>
      <c r="N2" s="19" t="s">
        <v>123</v>
      </c>
      <c r="O2" s="19"/>
    </row>
    <row r="3" ht="25" customHeight="1" spans="1:15">
      <c r="A3" s="5" t="s">
        <v>124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125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61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126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129</v>
      </c>
      <c r="B15" s="12"/>
      <c r="C15" s="12"/>
      <c r="D15" s="12"/>
      <c r="E15" s="12"/>
      <c r="F15" s="12"/>
      <c r="G15" s="12"/>
      <c r="H15" s="12" t="s">
        <v>130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136</v>
      </c>
      <c r="B22" s="12" t="s">
        <v>137</v>
      </c>
      <c r="C22" s="12" t="s">
        <v>138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140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141</v>
      </c>
      <c r="C25" s="12" t="s">
        <v>138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140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2018-06-08T14:12:59Z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