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<sst xmlns="http://schemas.openxmlformats.org/spreadsheetml/2006/main" count="145">
  <si>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</si>
  <si>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</si>
  <si>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</si>
  <si>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</si>
  <si>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</si>
  <si>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JL-2018-SHY-217</t>
    </r>
  </si>
  <si>
    <t>工程部位/用途</t>
  </si>
  <si>
    <t>尚义二号水库中桥左幅1-2桩基</t>
  </si>
  <si>
    <t>/</t>
  </si>
  <si>
    <t>试验依据</t>
  </si>
  <si>
    <t>JTG E30-2005</t>
  </si>
  <si>
    <t>样品编号</t>
  </si>
  <si>
    <t>YP-2018-SHY-217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</si>
  <si>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</si>
  <si>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</si>
  <si>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</si>
  <si>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</si>
  <si>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</si>
  <si>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</si>
  <si>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</si>
  <si>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</si>
  <si>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2018/05/13-2018/06/10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</si>
  <si>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</si>
  <si>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</si>
  <si>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</si>
  <si>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</si>
  <si>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</si>
  <si>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</si>
  <si>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</si>
  <si>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</si>
  <si>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</si>
  <si>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</si>
  <si>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</si>
  <si>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</si>
  <si>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</si>
  <si>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</si>
  <si>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</si>
  <si>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</si>
  <si>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</si>
  <si>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</si>
  <si>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</si>
  <si>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</si>
  <si>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</si>
  <si>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</si>
  <si>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</si>
  <si>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</si>
  <si>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</si>
  <si>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</si>
  <si>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</si>
  <si>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</si>
  <si>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</si>
  <si>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</si>
  <si>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931.26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</si>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</sst>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9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48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12" borderId="53" applyNumberFormat="0" applyAlignment="0" applyProtection="0">
      <alignment vertical="center"/>
    </xf>
    <xf numFmtId="0" fontId="18" fillId="12" borderId="49" applyNumberFormat="0" applyAlignment="0" applyProtection="0">
      <alignment vertical="center"/>
    </xf>
    <xf numFmtId="0" fontId="21" fillId="14" borderId="5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47" applyNumberFormat="0" applyFill="0" applyAlignment="0" applyProtection="0">
      <alignment vertical="center"/>
    </xf>
    <xf numFmtId="0" fontId="23" fillId="0" borderId="52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17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YP-2018-SHY-217-1</v>
      </c>
      <c r="B15" s="229" t="s">
        <v>46</v>
      </c>
      <c r="C15" s="230"/>
      <c r="D15" s="258" t="str">
        <f>LEFT(L9,P9)</f>
        <v>2018/05/13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940.48</v>
      </c>
      <c r="L15" s="245">
        <v>41.8</v>
      </c>
      <c r="M15" s="246">
        <v>42.8</v>
      </c>
      <c r="N15" s="246">
        <f>M15</f>
        <v>42.8</v>
      </c>
      <c r="O15" s="241" t="s">
        <v>50</v>
      </c>
      <c r="P15" s="216">
        <f t="shared" ref="P15:P23" si="0">ROUND(K15/22.5,3)</f>
        <v>41.799</v>
      </c>
      <c r="Q15" s="252">
        <f>ROUND(AVERAGE(L15:L17),3)</f>
        <v>42.767</v>
      </c>
      <c r="R15" s="253">
        <f ca="1" t="shared" ref="R15:R23" si="1">ROUND(R$14+RAND()*S$14,2)</f>
        <v>1116.21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YP-2018-SHY-217-2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973.67</v>
      </c>
      <c r="L16" s="245">
        <v>43.3</v>
      </c>
      <c r="M16" s="246"/>
      <c r="N16" s="246"/>
      <c r="O16" s="241"/>
      <c r="P16" s="216">
        <f t="shared" si="0"/>
        <v>43.274</v>
      </c>
      <c r="Q16" s="252"/>
      <c r="R16" s="253">
        <f ca="1" t="shared" si="1"/>
        <v>962.32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YP-2018-SHY-217-3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971.74</v>
      </c>
      <c r="L17" s="245">
        <v>43.2</v>
      </c>
      <c r="M17" s="246"/>
      <c r="N17" s="246"/>
      <c r="O17" s="241"/>
      <c r="P17" s="216">
        <f t="shared" si="0"/>
        <v>43.188</v>
      </c>
      <c r="Q17" s="252"/>
      <c r="R17" s="253">
        <f ca="1" t="shared" si="1"/>
        <v>1106.91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YP-2018-SHY-217-4</v>
      </c>
      <c r="B18" s="229" t="s">
        <v>46</v>
      </c>
      <c r="C18" s="230"/>
      <c r="D18" s="219" t="str">
        <f>D15</f>
        <v>2018/05/13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41.4</v>
      </c>
      <c r="M18" s="246">
        <v>42.7</v>
      </c>
      <c r="N18" s="246">
        <f>M18</f>
        <v>42.7</v>
      </c>
      <c r="O18" s="241" t="s">
        <v>50</v>
      </c>
      <c r="P18" s="216">
        <f>ROUND(K19/22.5,3)</f>
        <v>44.023</v>
      </c>
      <c r="Q18" s="252">
        <f>ROUND(AVERAGE(L18:L20),3)</f>
        <v>42.7</v>
      </c>
      <c r="R18" s="253">
        <f ca="1" t="shared" si="1"/>
        <v>1072.19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YP-2018-SHY-217-5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990.51</v>
      </c>
      <c r="L19" s="245">
        <v>44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1100.36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YP-2018-SHY-217-6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960.77</v>
      </c>
      <c r="L20" s="245">
        <v>42.7</v>
      </c>
      <c r="M20" s="246"/>
      <c r="N20" s="246"/>
      <c r="O20" s="241"/>
      <c r="P20" s="216">
        <f t="shared" si="0"/>
        <v>42.701</v>
      </c>
      <c r="Q20" s="252"/>
      <c r="R20" s="253">
        <f ca="1" t="shared" si="1"/>
        <v>967.92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1109.17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1016.82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1064.27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981.45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966.95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1011.2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1025.29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950.45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956.23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954.1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997.69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1001.1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报告编号：BG-2018-SHY-217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YP-2018-SHY-217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尚义二号水库中桥左幅1-2桩基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YP-2018-SHY-217-1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2018/05/13-2018/06/10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41.8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42.8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122.3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YP-2018-SHY-217-2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43.3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YP-2018-SHY-217-3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43.2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YP-2018-SHY-217-4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2018/05/13-2018/06/10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41.4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42.7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YP-2018-SHY-217-5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44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YP-2018-SHY-217-6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42.7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2018-06-10T02:40:56Z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