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<sst xmlns="http://schemas.openxmlformats.org/spreadsheetml/2006/main" count="145">
  <si>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</si>
  <si>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</si>
  <si>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</si>
  <si>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</si>
  <si>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</si>
  <si>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JL-2018-SHY-221</t>
    </r>
  </si>
  <si>
    <t>工程部位/用途</t>
  </si>
  <si>
    <t>尚义一号水库大桥左幅2#盖梁</t>
  </si>
  <si>
    <t>/</t>
  </si>
  <si>
    <t>试验依据</t>
  </si>
  <si>
    <t>JTG E30-2005</t>
  </si>
  <si>
    <t>样品编号</t>
  </si>
  <si>
    <t>YP-2018-SHY-221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</si>
  <si>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</si>
  <si>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</si>
  <si>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</si>
  <si>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</si>
  <si>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</si>
  <si>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</si>
  <si>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</si>
  <si>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</si>
  <si>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2018/05/14-2018/06/11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</si>
  <si>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</si>
  <si>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</si>
  <si>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</si>
  <si>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</si>
  <si>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</si>
  <si>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</si>
  <si>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</si>
  <si>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</si>
  <si>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</si>
  <si>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</si>
  <si>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</si>
  <si>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</si>
  <si>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</si>
  <si>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</si>
  <si>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</si>
  <si>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</si>
  <si>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</si>
  <si>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</si>
  <si>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</si>
  <si>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</si>
  <si>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</si>
  <si>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</si>
  <si>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</si>
  <si>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</si>
  <si>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</si>
  <si>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</si>
  <si>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</si>
  <si>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</si>
  <si>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</si>
  <si>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</si>
  <si>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941.81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</si>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</sst>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);[Red]\(0.00\)"/>
    <numFmt numFmtId="177" formatCode="0.0_ "/>
    <numFmt numFmtId="178" formatCode="0.00;[Red]0.00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10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53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47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2" borderId="49" applyNumberFormat="0" applyAlignment="0" applyProtection="0">
      <alignment vertical="center"/>
    </xf>
    <xf numFmtId="0" fontId="21" fillId="12" borderId="48" applyNumberFormat="0" applyAlignment="0" applyProtection="0">
      <alignment vertical="center"/>
    </xf>
    <xf numFmtId="0" fontId="24" fillId="17" borderId="51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7" fillId="0" borderId="5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7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6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L17" sqref="L17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21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YP-2018-SHY-221-1</v>
      </c>
      <c r="B15" s="229" t="s">
        <v>46</v>
      </c>
      <c r="C15" s="230"/>
      <c r="D15" s="258" t="str">
        <f>LEFT(L9,P9)</f>
        <v>2018/05/14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941.96</v>
      </c>
      <c r="L15" s="245">
        <v>41.9</v>
      </c>
      <c r="M15" s="246">
        <v>42.7</v>
      </c>
      <c r="N15" s="246">
        <f>M15</f>
        <v>42.7</v>
      </c>
      <c r="O15" s="241" t="s">
        <v>50</v>
      </c>
      <c r="P15" s="216">
        <f t="shared" ref="P15:P23" si="0">ROUND(K15/22.5,3)</f>
        <v>41.865</v>
      </c>
      <c r="Q15" s="252">
        <f>ROUND(AVERAGE(L15:L17),3)</f>
        <v>42.7</v>
      </c>
      <c r="R15" s="253">
        <f ca="1" t="shared" ref="R15:R23" si="1">ROUND(R$14+RAND()*S$14,2)</f>
        <v>1020.31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YP-2018-SHY-221-2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973.5</v>
      </c>
      <c r="L16" s="245">
        <v>43.3</v>
      </c>
      <c r="M16" s="246"/>
      <c r="N16" s="246"/>
      <c r="O16" s="241"/>
      <c r="P16" s="216">
        <f t="shared" si="0"/>
        <v>43.267</v>
      </c>
      <c r="Q16" s="252"/>
      <c r="R16" s="253">
        <f ca="1" t="shared" si="1"/>
        <v>1034.45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YP-2018-SHY-221-3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965.27</v>
      </c>
      <c r="L17" s="245">
        <v>42.9</v>
      </c>
      <c r="M17" s="246"/>
      <c r="N17" s="246"/>
      <c r="O17" s="241"/>
      <c r="P17" s="216">
        <f t="shared" si="0"/>
        <v>42.901</v>
      </c>
      <c r="Q17" s="252"/>
      <c r="R17" s="253">
        <f ca="1" t="shared" si="1"/>
        <v>1009.63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YP-2018-SHY-221-4</v>
      </c>
      <c r="B18" s="229" t="s">
        <v>46</v>
      </c>
      <c r="C18" s="230"/>
      <c r="D18" s="219" t="str">
        <f>D15</f>
        <v>2018/05/14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41.8</v>
      </c>
      <c r="M18" s="246">
        <v>42.4</v>
      </c>
      <c r="N18" s="246">
        <f>M18</f>
        <v>42.4</v>
      </c>
      <c r="O18" s="241" t="s">
        <v>50</v>
      </c>
      <c r="P18" s="216">
        <f>ROUND(K19/22.5,3)</f>
        <v>40.951</v>
      </c>
      <c r="Q18" s="252">
        <f>ROUND(AVERAGE(L18:L20),3)</f>
        <v>42.367</v>
      </c>
      <c r="R18" s="253">
        <f ca="1" t="shared" si="1"/>
        <v>1037.53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YP-2018-SHY-221-5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921.4</v>
      </c>
      <c r="L19" s="245">
        <v>41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1039.9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YP-2018-SHY-221-6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996.76</v>
      </c>
      <c r="L20" s="245">
        <v>44.3</v>
      </c>
      <c r="M20" s="246"/>
      <c r="N20" s="246"/>
      <c r="O20" s="241"/>
      <c r="P20" s="216">
        <f t="shared" si="0"/>
        <v>44.3</v>
      </c>
      <c r="Q20" s="252"/>
      <c r="R20" s="253">
        <f ca="1" t="shared" si="1"/>
        <v>1065.88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1083.36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1020.16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1042.88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996.83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1006.32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960.21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996.77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978.75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1009.06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1009.13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1022.92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1005.19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报告编号：BG-2018-SHY-221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YP-2018-SHY-221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尚义一号水库大桥左幅2#盖梁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YP-2018-SHY-221-1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2018/05/14-2018/06/11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41.9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42.7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YP-2018-SHY-221-2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43.3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YP-2018-SHY-221-3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42.9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YP-2018-SHY-221-4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2018/05/14-2018/06/11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41.8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42.4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121.1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YP-2018-SHY-221-5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41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YP-2018-SHY-221-6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44.3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2018-06-11T07:44:23Z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