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AB0ECF0A-A529-4A82-BC35-287A8E906459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<sst xmlns="http://schemas.openxmlformats.org/spreadsheetml/2006/main" count="470" uniqueCount="146">
  <si>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</si>
  <si>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</si>
  <si>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</si>
  <si>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</si>
  <si>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</si>
  <si>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</si>
  <si>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</si>
  <si>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</si>
  <si>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</si>
  <si>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</si>
  <si>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</si>
  <si>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</si>
  <si>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</si>
  <si>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</si>
  <si>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</si>
  <si>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</si>
  <si>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</si>
  <si>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</si>
  <si>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</si>
  <si>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</si>
  <si>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</si>
  <si>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</si>
  <si>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</si>
  <si>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</si>
  <si>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</si>
  <si>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</si>
  <si>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</si>
  <si>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</si>
  <si>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</si>
  <si>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</si>
  <si>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</si>
  <si>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</si>
  <si>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</si>
  <si>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</si>
  <si>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</si>
  <si>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</si>
  <si>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</si>
  <si>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</si>
  <si>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</si>
  <si>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</si>
  <si>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</si>
  <si>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</si>
  <si>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</si>
  <si>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</si>
  <si>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</si>
  <si>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</si>
  <si>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</si>
  <si>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</si>
  <si>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</si>
  <si>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</si>
  <si>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</si>
  <si>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</si>
  <si>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</si>
  <si>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</si>
  <si>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</si>
  <si>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</si>
  <si>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</si>
  <si>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</si>
  <si>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</si>
  <si>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</si>
  <si>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</si>
  <si>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</si>
  <si>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</si>
  <si>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</si>
  <si>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</si>
  <si>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</si>
  <si>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</si>
  <si>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</si>
  <si>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</si>
  <si>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</si>
  <si>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</si>
  <si>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</si>
  <si>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</si>
  <si>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</si>
  <si>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</si>
  <si>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</si>
  <si>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</si>
  <si>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</si>
  <si>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</si>
  <si>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</si>
  <si>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</si>
  <si>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</si>
  <si>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</si>
  <si>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</si>
  <si>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</si>
  <si>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</si>
  <si>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</si>
  <si>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</si>
  <si>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</si>
  <si>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</si>
  <si>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</si>
  <si>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</si>
  <si>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</si>
  <si>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</si>
  <si>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</si>
  <si>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</si>
  <si>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</si>
  <si>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</si>
  <si>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</si>
  <si>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</si>
  <si>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</si>
  <si>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</si>
  <si>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</si>
  <si>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</si>
  <si>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</si>
  <si>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</si>
  <si>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</si>
  <si>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</si>
  <si>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</si>
  <si>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</si>
  <si>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</si>
  <si>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</si>
  <si>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</si>
  <si>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</si>
  <si>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</si>
  <si>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</si>
  <si>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</si>
  <si>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</si>
  <si>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</si>
  <si>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</si>
  <si>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</si>
  <si>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</si>
  <si>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</si>
  <si>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</si>
  <si>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</si>
  <si>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</si>
  <si>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</si>
  <si>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</si>
  <si>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</si>
  <si>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</si>
  <si>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</si>
  <si>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</si>
  <si>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</si>
  <si>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</si>
  <si>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</si>
  <si>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</si>
  <si>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</si>
  <si>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</si>
  <si>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</si>
  <si>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</si>
  <si>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</si>
  <si>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2018/05/20-2018/06/17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</si>
  <si>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JL-2018-SHY-241</t>
    </r>
    <phoneticPr fontId="17" type="noConversion"/>
  </si>
  <si>
    <t>YP-2018-SHY-241</t>
    <phoneticPr fontId="17" type="noConversion"/>
  </si>
  <si>
    <t>双庄河中桥右幅3a-3桩基</t>
    <phoneticPr fontId="17" type="noConversion"/>
  </si>
  <si>
    <t>932.23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</si>
</sst>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144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969.47333333333336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143</v>
      </c>
      <c r="M7" s="52"/>
      <c r="N7" s="52"/>
      <c r="O7" s="53"/>
      <c r="P7" s="2" t="s">
        <v>10</v>
      </c>
      <c r="Q7" s="21" t="str">
        <f>RIGHT(L7,2)</f>
        <v>41</v>
      </c>
      <c r="R7" s="35">
        <f>(K18+K19+K20)/3</f>
        <v>957.79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141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YP-2018-SHY-241-1</v>
      </c>
      <c r="B15" s="75" t="s">
        <v>139</v>
      </c>
      <c r="C15" s="76"/>
      <c r="D15" s="72" t="str">
        <f>LEFT(L9,P9)</f>
        <v>2018/05/20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990.78</v>
      </c>
      <c r="L15" s="25">
        <f>K15/S6</f>
        <v>44.034666666666666</v>
      </c>
      <c r="M15" s="74">
        <f>R6/S6</f>
        <v>43.087703703703703</v>
      </c>
      <c r="N15" s="74">
        <f>M15</f>
        <v>43.087703703703703</v>
      </c>
      <c r="O15" s="56" t="s">
        <v>45</v>
      </c>
      <c r="P15" s="21">
        <f t="shared" ref="P15:P23" si="0">ROUND(K15/22.5,3)</f>
        <v>44.034999999999997</v>
      </c>
      <c r="Q15" s="73">
        <f>ROUND(AVERAGE(L15:L17),3)</f>
        <v>43.088000000000001</v>
      </c>
      <c r="R15" s="30">
        <f t="shared" ref="R15:R23" ca="1" si="1">ROUND(R$14+RAND()*S$14,2)</f>
        <v>1036.3399999999999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YP-2018-SHY-241-2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958.67</v>
      </c>
      <c r="L16" s="25">
        <f>K16/S6</f>
        <v>42.607555555555557</v>
      </c>
      <c r="M16" s="74"/>
      <c r="N16" s="74"/>
      <c r="O16" s="56"/>
      <c r="P16" s="21">
        <f t="shared" si="0"/>
        <v>42.607999999999997</v>
      </c>
      <c r="Q16" s="73"/>
      <c r="R16" s="30">
        <f t="shared" ca="1" si="1"/>
        <v>1039.95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YP-2018-SHY-241-3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958.97</v>
      </c>
      <c r="L17" s="25">
        <f>K17/S6</f>
        <v>42.620888888888892</v>
      </c>
      <c r="M17" s="74"/>
      <c r="N17" s="74"/>
      <c r="O17" s="56"/>
      <c r="P17" s="21">
        <f t="shared" si="0"/>
        <v>42.621000000000002</v>
      </c>
      <c r="Q17" s="73"/>
      <c r="R17" s="30">
        <f t="shared" ca="1" si="1"/>
        <v>1049.31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YP-2018-SHY-241-4</v>
      </c>
      <c r="B18" s="75" t="s">
        <v>139</v>
      </c>
      <c r="C18" s="76"/>
      <c r="D18" s="54" t="str">
        <f>D15</f>
        <v>2018/05/20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41.432444444444442</v>
      </c>
      <c r="M18" s="74">
        <f>R7/S6</f>
        <v>42.568444444444445</v>
      </c>
      <c r="N18" s="74">
        <f>M18</f>
        <v>42.568444444444445</v>
      </c>
      <c r="O18" s="56" t="s">
        <v>45</v>
      </c>
      <c r="P18" s="21">
        <f>ROUND(K19/22.5,3)</f>
        <v>43.325000000000003</v>
      </c>
      <c r="Q18" s="73">
        <f>ROUND(AVERAGE(L18:L20),3)</f>
        <v>42.567999999999998</v>
      </c>
      <c r="R18" s="30">
        <f t="shared" ca="1" si="1"/>
        <v>1103.17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YP-2018-SHY-241-5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974.81</v>
      </c>
      <c r="L19" s="25">
        <f>K19/S6</f>
        <v>43.324888888888886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1025.73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YP-2018-SHY-241-6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966.33</v>
      </c>
      <c r="L20" s="25">
        <f>K20/S6</f>
        <v>42.948</v>
      </c>
      <c r="M20" s="74"/>
      <c r="N20" s="74"/>
      <c r="O20" s="56"/>
      <c r="P20" s="21">
        <f t="shared" si="0"/>
        <v>42.948</v>
      </c>
      <c r="Q20" s="73"/>
      <c r="R20" s="30">
        <f t="shared" ca="1" si="1"/>
        <v>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1089.5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1099.3800000000001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1033.77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977.54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992.52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1026.54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1024.1199999999999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1028.45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1005.66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955.27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971.83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963.36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报告编号：BG-2018-SHY-241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YP-2018-SHY-241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双庄河中桥右幅3a-3桩基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35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YP-2018-SHY-241-1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2018/05/20-2018/06/17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138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44.034666666666666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43.087703703703703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123.1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YP-2018-SHY-241-2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42.607555555555557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YP-2018-SHY-241-3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42.620888888888892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YP-2018-SHY-241-4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2018/05/20-2018/06/17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138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41.432444444444442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42.568444444444445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121.6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YP-2018-SHY-241-5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43.324888888888886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YP-2018-SHY-241-6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42.948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6"/>
      <c r="B5" s="46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250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257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6" t="s">
        <v>3</v>
      </c>
      <c r="B4" s="46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265"/>
      <c r="L6" s="265"/>
      <c r="M6" s="265"/>
      <c r="N6" s="265"/>
      <c r="O6" s="266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250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2018-06-17T07:37:48Z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