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690ED6D-8AB0-4983-9C47-3516853CFFE8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<sst xmlns="http://schemas.openxmlformats.org/spreadsheetml/2006/main" count="470" uniqueCount="146">
  <si>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</si>
  <si>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</si>
  <si>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</si>
  <si>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</si>
  <si>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</si>
  <si>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</si>
  <si>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</si>
  <si>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</si>
  <si>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</si>
  <si>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</si>
  <si>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</si>
  <si>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</si>
  <si>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</si>
  <si>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</si>
  <si>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</si>
  <si>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</si>
  <si>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</si>
  <si>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</si>
  <si>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</si>
  <si>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</si>
  <si>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</si>
  <si>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</si>
  <si>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</si>
  <si>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</si>
  <si>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</si>
  <si>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</si>
  <si>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</si>
  <si>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</si>
  <si>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</si>
  <si>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</si>
  <si>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</si>
  <si>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</si>
  <si>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</si>
  <si>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</si>
  <si>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</si>
  <si>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</si>
  <si>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</si>
  <si>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</si>
  <si>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</si>
  <si>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</si>
  <si>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</si>
  <si>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</si>
  <si>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</si>
  <si>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</si>
  <si>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</si>
  <si>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</si>
  <si>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</si>
  <si>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</si>
  <si>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</si>
  <si>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</si>
  <si>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</si>
  <si>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</si>
  <si>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</si>
  <si>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</si>
  <si>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</si>
  <si>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</si>
  <si>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</si>
  <si>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</si>
  <si>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</si>
  <si>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</si>
  <si>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</si>
  <si>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</si>
  <si>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</si>
  <si>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</si>
  <si>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</si>
  <si>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</si>
  <si>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</si>
  <si>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</si>
  <si>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</si>
  <si>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</si>
  <si>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</si>
  <si>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</si>
  <si>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</si>
  <si>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</si>
  <si>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</si>
  <si>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</si>
  <si>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</si>
  <si>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</si>
  <si>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</si>
  <si>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</si>
  <si>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</si>
  <si>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</si>
  <si>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</si>
  <si>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</si>
  <si>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</si>
  <si>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</si>
  <si>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</si>
  <si>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</si>
  <si>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</si>
  <si>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</si>
  <si>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</si>
  <si>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</si>
  <si>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</si>
  <si>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</si>
  <si>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</si>
  <si>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</si>
  <si>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</si>
  <si>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</si>
  <si>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</si>
  <si>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</si>
  <si>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</si>
  <si>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</si>
  <si>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</si>
  <si>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</si>
  <si>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</si>
  <si>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</si>
  <si>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</si>
  <si>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</si>
  <si>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</si>
  <si>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</si>
  <si>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</si>
  <si>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</si>
  <si>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</si>
  <si>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</si>
  <si>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</si>
  <si>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</si>
  <si>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</si>
  <si>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</si>
  <si>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</si>
  <si>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</si>
  <si>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</si>
  <si>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</si>
  <si>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</si>
  <si>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</si>
  <si>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</si>
  <si>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</si>
  <si>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</si>
  <si>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</si>
  <si>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</si>
  <si>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</si>
  <si>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</si>
  <si>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</si>
  <si>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</si>
  <si>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</si>
  <si>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</si>
  <si>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</si>
  <si>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</si>
  <si>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</si>
  <si>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</si>
  <si>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</si>
  <si>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</si>
  <si>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2018/05/24-2018/06/21</t>
    <phoneticPr fontId="17" type="noConversion"/>
  </si>
  <si>
    <t>尚义二号水库中桥右幅3-2桩基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</si>
  <si>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JL-2018-SHY-254</t>
    </r>
    <phoneticPr fontId="17" type="noConversion"/>
  </si>
  <si>
    <t>YP-2018-SHY-254</t>
    <phoneticPr fontId="17" type="noConversion"/>
  </si>
  <si>
    <t>993.44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</si>
</sst>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968.45333333333338</v>
      </c>
      <c r="S6" s="2" t="s">
        <v>140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54</v>
      </c>
      <c r="R7" s="32">
        <f>(K18+K19+K20)/3</f>
        <v>955.05666666666673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YP-2018-SHY-254-1</v>
      </c>
      <c r="B15" s="37" t="s">
        <v>139</v>
      </c>
      <c r="C15" s="37"/>
      <c r="D15" s="43" t="str">
        <f>LEFT(L9,P9)</f>
        <v>2018/05/24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979.5</v>
      </c>
      <c r="L15" s="25">
        <f>K15/S6</f>
        <v>43.533333333333331</v>
      </c>
      <c r="M15" s="41">
        <f>R6/S6</f>
        <v>43.042370370370371</v>
      </c>
      <c r="N15" s="41">
        <f>M15</f>
        <v>43.042370370370371</v>
      </c>
      <c r="O15" s="37" t="s">
        <v>45</v>
      </c>
      <c r="P15" s="21">
        <f t="shared" ref="P15:P23" si="0">ROUND(K15/22.5,3)</f>
        <v>43.533000000000001</v>
      </c>
      <c r="Q15" s="40">
        <f>ROUND(AVERAGE(L15:L17),3)</f>
        <v>43.042000000000002</v>
      </c>
      <c r="R15" s="30">
        <f t="shared" ref="R15:R23" ca="1" si="1">ROUND(R$14+RAND()*S$14,2)</f>
        <v>1066.1099999999999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YP-2018-SHY-254-2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977.92</v>
      </c>
      <c r="L16" s="25">
        <f>K16/S6</f>
        <v>43.463111111111111</v>
      </c>
      <c r="M16" s="41"/>
      <c r="N16" s="41"/>
      <c r="O16" s="37"/>
      <c r="P16" s="21">
        <f t="shared" si="0"/>
        <v>43.463000000000001</v>
      </c>
      <c r="Q16" s="40"/>
      <c r="R16" s="30">
        <f t="shared" ca="1" si="1"/>
        <v>983.76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YP-2018-SHY-254-3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947.94</v>
      </c>
      <c r="L17" s="25">
        <f>K17/S6</f>
        <v>42.13066666666667</v>
      </c>
      <c r="M17" s="41"/>
      <c r="N17" s="41"/>
      <c r="O17" s="37"/>
      <c r="P17" s="21">
        <f t="shared" si="0"/>
        <v>42.131</v>
      </c>
      <c r="Q17" s="40"/>
      <c r="R17" s="30">
        <f t="shared" ca="1" si="1"/>
        <v>980.32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YP-2018-SHY-254-4</v>
      </c>
      <c r="B18" s="37" t="s">
        <v>139</v>
      </c>
      <c r="C18" s="37"/>
      <c r="D18" s="44" t="str">
        <f>D15</f>
        <v>2018/05/24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44.152888888888889</v>
      </c>
      <c r="M18" s="41">
        <f>R7/S6</f>
        <v>42.446962962962964</v>
      </c>
      <c r="N18" s="41">
        <f>M18</f>
        <v>42.446962962962964</v>
      </c>
      <c r="O18" s="37" t="s">
        <v>45</v>
      </c>
      <c r="P18" s="21">
        <f>ROUND(K19/22.5,3)</f>
        <v>40.680999999999997</v>
      </c>
      <c r="Q18" s="40">
        <f>ROUND(AVERAGE(L18:L20),3)</f>
        <v>42.447000000000003</v>
      </c>
      <c r="R18" s="30">
        <f t="shared" ca="1" si="1"/>
        <v>1070.6099999999999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YP-2018-SHY-254-5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915.33</v>
      </c>
      <c r="L19" s="25">
        <f>K19/S6</f>
        <v>40.681333333333335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1105.5999999999999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YP-2018-SHY-254-6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956.4</v>
      </c>
      <c r="L20" s="25">
        <f>K20/S6</f>
        <v>42.506666666666668</v>
      </c>
      <c r="M20" s="41"/>
      <c r="N20" s="41"/>
      <c r="O20" s="37"/>
      <c r="P20" s="21">
        <f t="shared" si="0"/>
        <v>42.506999999999998</v>
      </c>
      <c r="Q20" s="40"/>
      <c r="R20" s="30">
        <f t="shared" ca="1" si="1"/>
        <v>1071.28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982.61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1002.91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992.47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994.46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993.18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1028.73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966.92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983.04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956.94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1016.41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1002.42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989.21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报告编号：BG-2018-SHY-254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YP-2018-SHY-254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尚义二号水库中桥右幅3-2桩基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YP-2018-SHY-254-1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2018/05/24-2018/06/21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138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43.533333333333331</v>
      </c>
      <c r="AT38" s="92"/>
      <c r="AU38" s="92"/>
      <c r="AV38" s="92"/>
      <c r="AW38" s="92"/>
      <c r="AX38" s="92"/>
      <c r="AY38" s="92"/>
      <c r="AZ38" s="92"/>
      <c r="BA38" s="92">
        <f>强度记录!M15</f>
        <v>43.042370370370371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123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YP-2018-SHY-254-2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43.463111111111111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YP-2018-SHY-254-3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42.13066666666667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YP-2018-SHY-254-4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2018/05/24-2018/06/21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138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44.152888888888889</v>
      </c>
      <c r="AT47" s="92"/>
      <c r="AU47" s="92"/>
      <c r="AV47" s="92"/>
      <c r="AW47" s="92"/>
      <c r="AX47" s="92"/>
      <c r="AY47" s="92"/>
      <c r="AZ47" s="92"/>
      <c r="BA47" s="92">
        <f>强度记录!M18</f>
        <v>42.446962962962964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121.3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YP-2018-SHY-254-5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40.681333333333335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YP-2018-SHY-254-6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42.506666666666668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2018-06-21T12:36:22Z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