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7458845-3DB6-4AAB-81CE-5FEA05A32384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<sst xmlns="http://schemas.openxmlformats.org/spreadsheetml/2006/main" count="470" uniqueCount="146">
  <si>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</si>
  <si>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</si>
  <si>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</si>
  <si>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</si>
  <si>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</si>
  <si>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</si>
  <si>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</si>
  <si>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</si>
  <si>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</si>
  <si>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</si>
  <si>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</si>
  <si>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</si>
  <si>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</si>
  <si>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</si>
  <si>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</si>
  <si>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</si>
  <si>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</si>
  <si>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</si>
  <si>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</si>
  <si>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</si>
  <si>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</si>
  <si>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</si>
  <si>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</si>
  <si>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</si>
  <si>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</si>
  <si>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</si>
  <si>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</si>
  <si>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</si>
  <si>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</si>
  <si>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</si>
  <si>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</si>
  <si>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</si>
  <si>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</si>
  <si>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</si>
  <si>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</si>
  <si>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</si>
  <si>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</si>
  <si>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</si>
  <si>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</si>
  <si>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</si>
  <si>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</si>
  <si>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</si>
  <si>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</si>
  <si>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</si>
  <si>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</si>
  <si>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</si>
  <si>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</si>
  <si>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</si>
  <si>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</si>
  <si>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</si>
  <si>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</si>
  <si>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</si>
  <si>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</si>
  <si>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</si>
  <si>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</si>
  <si>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</si>
  <si>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</si>
  <si>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</si>
  <si>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</si>
  <si>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</si>
  <si>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</si>
  <si>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</si>
  <si>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</si>
  <si>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</si>
  <si>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</si>
  <si>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</si>
  <si>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</si>
  <si>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</si>
  <si>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</si>
  <si>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</si>
  <si>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</si>
  <si>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</si>
  <si>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</si>
  <si>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</si>
  <si>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</si>
  <si>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</si>
  <si>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</si>
  <si>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</si>
  <si>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</si>
  <si>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</si>
  <si>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</si>
  <si>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</si>
  <si>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</si>
  <si>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</si>
  <si>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</si>
  <si>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</si>
  <si>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</si>
  <si>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</si>
  <si>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</si>
  <si>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</si>
  <si>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</si>
  <si>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</si>
  <si>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</si>
  <si>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</si>
  <si>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</si>
  <si>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</si>
  <si>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</si>
  <si>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</si>
  <si>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</si>
  <si>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</si>
  <si>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</si>
  <si>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</si>
  <si>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</si>
  <si>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</si>
  <si>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</si>
  <si>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</si>
  <si>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</si>
  <si>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</si>
  <si>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</si>
  <si>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</si>
  <si>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</si>
  <si>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</si>
  <si>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</si>
  <si>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</si>
  <si>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</si>
  <si>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</si>
  <si>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</si>
  <si>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</si>
  <si>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</si>
  <si>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</si>
  <si>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</si>
  <si>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</si>
  <si>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</si>
  <si>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</si>
  <si>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</si>
  <si>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</si>
  <si>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</si>
  <si>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</si>
  <si>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</si>
  <si>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</si>
  <si>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</si>
  <si>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</si>
  <si>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</si>
  <si>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</si>
  <si>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</si>
  <si>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</si>
  <si>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</si>
  <si>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</si>
  <si>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</si>
  <si>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</si>
  <si>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</si>
  <si>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2018/05/25-2018/06/22</t>
    <phoneticPr fontId="17" type="noConversion"/>
  </si>
  <si>
    <t>尚义二号水库中桥左幅3-2桩基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</si>
  <si>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JL-2018-SHY-256</t>
    </r>
    <phoneticPr fontId="17" type="noConversion"/>
  </si>
  <si>
    <t>YP-2018-SHY-256</t>
    <phoneticPr fontId="17" type="noConversion"/>
  </si>
  <si>
    <t>991.95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</si>
</sst>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974.32999999999993</v>
      </c>
      <c r="S6" s="2" t="s">
        <v>140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56</v>
      </c>
      <c r="R7" s="32">
        <f>(K18+K19+K20)/3</f>
        <v>976.71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YP-2018-SHY-256-1</v>
      </c>
      <c r="B15" s="37" t="s">
        <v>139</v>
      </c>
      <c r="C15" s="37"/>
      <c r="D15" s="43" t="str">
        <f>LEFT(L9,P9)</f>
        <v>2018/05/25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1002.7</v>
      </c>
      <c r="L15" s="25">
        <f>K15/S6</f>
        <v>44.564444444444447</v>
      </c>
      <c r="M15" s="41">
        <f>R6/S6</f>
        <v>43.303555555555555</v>
      </c>
      <c r="N15" s="41">
        <f>M15</f>
        <v>43.303555555555555</v>
      </c>
      <c r="O15" s="37" t="s">
        <v>45</v>
      </c>
      <c r="P15" s="21">
        <f t="shared" ref="P15:P23" si="0">ROUND(K15/22.5,3)</f>
        <v>44.564</v>
      </c>
      <c r="Q15" s="40">
        <f>ROUND(AVERAGE(L15:L17),3)</f>
        <v>43.304000000000002</v>
      </c>
      <c r="R15" s="30">
        <f t="shared" ref="R15:R23" ca="1" si="1">ROUND(R$14+RAND()*S$14,2)</f>
        <v>1103.1400000000001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YP-2018-SHY-256-2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968.75</v>
      </c>
      <c r="L16" s="25">
        <f>K16/S6</f>
        <v>43.055555555555557</v>
      </c>
      <c r="M16" s="41"/>
      <c r="N16" s="41"/>
      <c r="O16" s="37"/>
      <c r="P16" s="21">
        <f t="shared" si="0"/>
        <v>43.055999999999997</v>
      </c>
      <c r="Q16" s="40"/>
      <c r="R16" s="30">
        <f t="shared" ca="1" si="1"/>
        <v>1063.3499999999999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YP-2018-SHY-256-3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951.54</v>
      </c>
      <c r="L17" s="25">
        <f>K17/S6</f>
        <v>42.290666666666667</v>
      </c>
      <c r="M17" s="41"/>
      <c r="N17" s="41"/>
      <c r="O17" s="37"/>
      <c r="P17" s="21">
        <f t="shared" si="0"/>
        <v>42.290999999999997</v>
      </c>
      <c r="Q17" s="40"/>
      <c r="R17" s="30">
        <f t="shared" ca="1" si="1"/>
        <v>1096.72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YP-2018-SHY-256-4</v>
      </c>
      <c r="B18" s="37" t="s">
        <v>139</v>
      </c>
      <c r="C18" s="37"/>
      <c r="D18" s="44" t="str">
        <f>D15</f>
        <v>2018/05/25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44.086666666666666</v>
      </c>
      <c r="M18" s="41">
        <f>R7/S6</f>
        <v>43.409333333333336</v>
      </c>
      <c r="N18" s="41">
        <f>M18</f>
        <v>43.409333333333336</v>
      </c>
      <c r="O18" s="37" t="s">
        <v>45</v>
      </c>
      <c r="P18" s="21">
        <f>ROUND(K19/22.5,3)</f>
        <v>42.963999999999999</v>
      </c>
      <c r="Q18" s="40">
        <f>ROUND(AVERAGE(L18:L20),3)</f>
        <v>43.408999999999999</v>
      </c>
      <c r="R18" s="30">
        <f t="shared" ca="1" si="1"/>
        <v>1077.3599999999999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YP-2018-SHY-256-5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966.69</v>
      </c>
      <c r="L19" s="25">
        <f>K19/S6</f>
        <v>42.964000000000006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991.24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YP-2018-SHY-256-6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971.49</v>
      </c>
      <c r="L20" s="25">
        <f>K20/S6</f>
        <v>43.177333333333337</v>
      </c>
      <c r="M20" s="41"/>
      <c r="N20" s="41"/>
      <c r="O20" s="37"/>
      <c r="P20" s="21">
        <f t="shared" si="0"/>
        <v>43.177</v>
      </c>
      <c r="Q20" s="40"/>
      <c r="R20" s="30">
        <f t="shared" ca="1" si="1"/>
        <v>1037.97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1097.1300000000001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1051.8900000000001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1044.1199999999999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971.04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999.62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976.07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995.8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952.49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1023.32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1002.15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1019.96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956.38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报告编号：BG-2018-SHY-256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YP-2018-SHY-256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尚义二号水库中桥左幅3-2桩基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YP-2018-SHY-256-1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2018/05/25-2018/06/22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138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44.564444444444447</v>
      </c>
      <c r="AT38" s="92"/>
      <c r="AU38" s="92"/>
      <c r="AV38" s="92"/>
      <c r="AW38" s="92"/>
      <c r="AX38" s="92"/>
      <c r="AY38" s="92"/>
      <c r="AZ38" s="92"/>
      <c r="BA38" s="92">
        <f>强度记录!M15</f>
        <v>43.303555555555555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123.7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YP-2018-SHY-256-2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43.055555555555557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YP-2018-SHY-256-3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42.290666666666667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YP-2018-SHY-256-4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2018/05/25-2018/06/22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138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44.086666666666666</v>
      </c>
      <c r="AT47" s="92"/>
      <c r="AU47" s="92"/>
      <c r="AV47" s="92"/>
      <c r="AW47" s="92"/>
      <c r="AX47" s="92"/>
      <c r="AY47" s="92"/>
      <c r="AZ47" s="92"/>
      <c r="BA47" s="92">
        <f>强度记录!M18</f>
        <v>43.409333333333336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124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YP-2018-SHY-256-5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42.964000000000006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YP-2018-SHY-256-6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43.177333333333337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2018-06-22T01:14:49Z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