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54CECD5-0DDF-49F3-A6D3-81395D43BEBD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<sst xmlns="http://schemas.openxmlformats.org/spreadsheetml/2006/main" count="470" uniqueCount="146">
  <si>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</si>
  <si>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</si>
  <si>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</si>
  <si>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</si>
  <si>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</si>
  <si>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</si>
  <si>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</si>
  <si>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</si>
  <si>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</si>
  <si>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</si>
  <si>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</si>
  <si>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</si>
  <si>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</si>
  <si>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</si>
  <si>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</si>
  <si>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</si>
  <si>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</si>
  <si>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</si>
  <si>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</si>
  <si>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</si>
  <si>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</si>
  <si>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</si>
  <si>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</si>
  <si>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</si>
  <si>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</si>
  <si>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</si>
  <si>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</si>
  <si>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</si>
  <si>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</si>
  <si>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</si>
  <si>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</si>
  <si>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</si>
  <si>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</si>
  <si>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</si>
  <si>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</si>
  <si>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</si>
  <si>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</si>
  <si>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</si>
  <si>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</si>
  <si>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</si>
  <si>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</si>
  <si>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</si>
  <si>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</si>
  <si>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</si>
  <si>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</si>
  <si>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</si>
  <si>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</si>
  <si>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</si>
  <si>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</si>
  <si>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</si>
  <si>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</si>
  <si>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</si>
  <si>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</si>
  <si>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</si>
  <si>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</si>
  <si>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</si>
  <si>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</si>
  <si>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</si>
  <si>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</si>
  <si>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</si>
  <si>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</si>
  <si>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</si>
  <si>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</si>
  <si>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</si>
  <si>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</si>
  <si>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</si>
  <si>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</si>
  <si>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</si>
  <si>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</si>
  <si>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</si>
  <si>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</si>
  <si>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</si>
  <si>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</si>
  <si>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</si>
  <si>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</si>
  <si>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</si>
  <si>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</si>
  <si>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</si>
  <si>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</si>
  <si>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</si>
  <si>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</si>
  <si>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</si>
  <si>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</si>
  <si>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</si>
  <si>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</si>
  <si>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</si>
  <si>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</si>
  <si>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</si>
  <si>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</si>
  <si>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</si>
  <si>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</si>
  <si>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</si>
  <si>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</si>
  <si>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</si>
  <si>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</si>
  <si>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</si>
  <si>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</si>
  <si>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</si>
  <si>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</si>
  <si>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</si>
  <si>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</si>
  <si>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</si>
  <si>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</si>
  <si>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</si>
  <si>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</si>
  <si>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</si>
  <si>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</si>
  <si>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</si>
  <si>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</si>
  <si>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</si>
  <si>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</si>
  <si>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</si>
  <si>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</si>
  <si>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</si>
  <si>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</si>
  <si>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</si>
  <si>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</si>
  <si>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</si>
  <si>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</si>
  <si>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</si>
  <si>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</si>
  <si>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</si>
  <si>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</si>
  <si>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</si>
  <si>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</si>
  <si>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</si>
  <si>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</si>
  <si>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</si>
  <si>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</si>
  <si>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</si>
  <si>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</si>
  <si>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</si>
  <si>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</si>
  <si>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</si>
  <si>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</si>
  <si>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</si>
  <si>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</si>
  <si>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</si>
  <si>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</si>
  <si>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2018/05/25-2018/06/22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</si>
  <si>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JL-2018-SHY-259</t>
    </r>
    <phoneticPr fontId="17" type="noConversion"/>
  </si>
  <si>
    <t>YP-2018-SHY-259</t>
    <phoneticPr fontId="17" type="noConversion"/>
  </si>
  <si>
    <t>K20+153涵洞</t>
    <phoneticPr fontId="17" type="noConversion"/>
  </si>
  <si>
    <t>20</t>
    <phoneticPr fontId="17" type="noConversion"/>
  </si>
  <si>
    <t>610.06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</si>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</sst>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140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142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644.33333333333337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141</v>
      </c>
      <c r="M7" s="47"/>
      <c r="N7" s="47"/>
      <c r="O7" s="47"/>
      <c r="P7" s="2" t="s">
        <v>10</v>
      </c>
      <c r="Q7" s="21" t="str">
        <f>RIGHT(L7,2)</f>
        <v>59</v>
      </c>
      <c r="R7" s="32">
        <f>(K18+K19+K20)/3</f>
        <v>629.59333333333325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YP-2018-SHY-259-1</v>
      </c>
      <c r="B15" s="42" t="s">
        <v>143</v>
      </c>
      <c r="C15" s="42"/>
      <c r="D15" s="49" t="str">
        <f>LEFT(L9,P9)</f>
        <v>2018/05/25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630.6</v>
      </c>
      <c r="L15" s="25">
        <f>K15/S6</f>
        <v>28.026666666666667</v>
      </c>
      <c r="M15" s="51">
        <f>R6/S6</f>
        <v>28.63703703703704</v>
      </c>
      <c r="N15" s="51">
        <f>M15</f>
        <v>28.63703703703704</v>
      </c>
      <c r="O15" s="42" t="s">
        <v>45</v>
      </c>
      <c r="P15" s="21">
        <f t="shared" ref="P15:P23" si="0">ROUND(K15/22.5,3)</f>
        <v>28.027000000000001</v>
      </c>
      <c r="Q15" s="50">
        <f>ROUND(AVERAGE(L15:L17),3)</f>
        <v>28.637</v>
      </c>
      <c r="R15" s="30">
        <f t="shared" ref="R15:R23" ca="1" si="1">ROUND(R$14+RAND()*S$14,2)</f>
        <v>1119.71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YP-2018-SHY-259-2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673.44</v>
      </c>
      <c r="L16" s="25">
        <f>K16/S6</f>
        <v>29.930666666666671</v>
      </c>
      <c r="M16" s="51"/>
      <c r="N16" s="51"/>
      <c r="O16" s="42"/>
      <c r="P16" s="21">
        <f t="shared" si="0"/>
        <v>29.931000000000001</v>
      </c>
      <c r="Q16" s="50"/>
      <c r="R16" s="30">
        <f t="shared" ca="1" si="1"/>
        <v>968.51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YP-2018-SHY-259-3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628.96</v>
      </c>
      <c r="L17" s="25">
        <f>K17/S6</f>
        <v>27.95377777777778</v>
      </c>
      <c r="M17" s="51"/>
      <c r="N17" s="51"/>
      <c r="O17" s="42"/>
      <c r="P17" s="21">
        <f t="shared" si="0"/>
        <v>27.954000000000001</v>
      </c>
      <c r="Q17" s="50"/>
      <c r="R17" s="30">
        <f t="shared" ca="1" si="1"/>
        <v>988.82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YP-2018-SHY-259-4</v>
      </c>
      <c r="B18" s="42" t="s">
        <v>143</v>
      </c>
      <c r="C18" s="42"/>
      <c r="D18" s="46" t="str">
        <f>D15</f>
        <v>2018/05/25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27.113777777777777</v>
      </c>
      <c r="M18" s="51">
        <f>R7/S6</f>
        <v>27.981925925925921</v>
      </c>
      <c r="N18" s="51">
        <f>M18</f>
        <v>27.981925925925921</v>
      </c>
      <c r="O18" s="42" t="s">
        <v>45</v>
      </c>
      <c r="P18" s="21">
        <f>ROUND(K19/22.5,3)</f>
        <v>27.571000000000002</v>
      </c>
      <c r="Q18" s="50">
        <f>ROUND(AVERAGE(L18:L20),3)</f>
        <v>27.981999999999999</v>
      </c>
      <c r="R18" s="30">
        <f t="shared" ca="1" si="1"/>
        <v>993.85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YP-2018-SHY-259-5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620.35</v>
      </c>
      <c r="L19" s="25">
        <f>K19/S6</f>
        <v>27.571111111111112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971.38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YP-2018-SHY-259-6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658.37</v>
      </c>
      <c r="L20" s="25">
        <f>K20/S6</f>
        <v>29.260888888888889</v>
      </c>
      <c r="M20" s="51"/>
      <c r="N20" s="51"/>
      <c r="O20" s="42"/>
      <c r="P20" s="21">
        <f t="shared" si="0"/>
        <v>29.260999999999999</v>
      </c>
      <c r="Q20" s="50"/>
      <c r="R20" s="30">
        <f t="shared" ca="1" si="1"/>
        <v>983.4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1000.74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1060.53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1109.92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1009.33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965.49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1012.41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987.13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1027.3399999999999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958.42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980.81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1025.43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1015.62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报告编号：BG-2018-SHY-259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YP-2018-SHY-259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K20+153涵洞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20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YP-2018-SHY-259-1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2018/05/25-2018/06/22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145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28.026666666666667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28.63703703703704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143.19999999999999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YP-2018-SHY-259-2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29.930666666666671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YP-2018-SHY-259-3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27.95377777777778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YP-2018-SHY-259-4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2018/05/25-2018/06/22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145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27.113777777777777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27.981925925925921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139.9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YP-2018-SHY-259-5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27.571111111111112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YP-2018-SHY-259-6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29.260888888888889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2018-06-22T01:20:50Z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