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4755628C-F446-4578-929A-581659BB18B2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<sst xmlns="http://schemas.openxmlformats.org/spreadsheetml/2006/main" count="470" uniqueCount="146">
  <si>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</si>
  <si>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</si>
  <si>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</si>
  <si>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</si>
  <si>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</si>
  <si>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</si>
  <si>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</si>
  <si>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</si>
  <si>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</si>
  <si>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</si>
  <si>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</si>
  <si>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</si>
  <si>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</si>
  <si>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</si>
  <si>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</si>
  <si>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</si>
  <si>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</si>
  <si>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</si>
  <si>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</si>
  <si>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</si>
  <si>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</si>
  <si>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</si>
  <si>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</si>
  <si>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</si>
  <si>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</si>
  <si>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</si>
  <si>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</si>
  <si>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</si>
  <si>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</si>
  <si>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</si>
  <si>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</si>
  <si>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</si>
  <si>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</si>
  <si>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</si>
  <si>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</si>
  <si>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</si>
  <si>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</si>
  <si>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</si>
  <si>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</si>
  <si>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</si>
  <si>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</si>
  <si>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</si>
  <si>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</si>
  <si>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</si>
  <si>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</si>
  <si>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</si>
  <si>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</si>
  <si>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</si>
  <si>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</si>
  <si>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</si>
  <si>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</si>
  <si>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</si>
  <si>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</si>
  <si>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</si>
  <si>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</si>
  <si>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</si>
  <si>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</si>
  <si>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</si>
  <si>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</si>
  <si>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</si>
  <si>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</si>
  <si>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</si>
  <si>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</si>
  <si>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</si>
  <si>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</si>
  <si>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</si>
  <si>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</si>
  <si>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</si>
  <si>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</si>
  <si>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</si>
  <si>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</si>
  <si>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</si>
  <si>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</si>
  <si>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</si>
  <si>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</si>
  <si>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</si>
  <si>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</si>
  <si>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</si>
  <si>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</si>
  <si>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</si>
  <si>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</si>
  <si>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</si>
  <si>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</si>
  <si>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</si>
  <si>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</si>
  <si>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</si>
  <si>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</si>
  <si>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</si>
  <si>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</si>
  <si>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</si>
  <si>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</si>
  <si>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</si>
  <si>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</si>
  <si>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</si>
  <si>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</si>
  <si>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</si>
  <si>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</si>
  <si>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</si>
  <si>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</si>
  <si>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</si>
  <si>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</si>
  <si>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</si>
  <si>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</si>
  <si>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</si>
  <si>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</si>
  <si>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</si>
  <si>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</si>
  <si>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</si>
  <si>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</si>
  <si>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</si>
  <si>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</si>
  <si>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</si>
  <si>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</si>
  <si>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</si>
  <si>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</si>
  <si>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</si>
  <si>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</si>
  <si>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</si>
  <si>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</si>
  <si>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</si>
  <si>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</si>
  <si>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</si>
  <si>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</si>
  <si>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</si>
  <si>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</si>
  <si>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</si>
  <si>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</si>
  <si>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</si>
  <si>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</si>
  <si>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</si>
  <si>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</si>
  <si>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</si>
  <si>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</si>
  <si>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</si>
  <si>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</si>
  <si>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</si>
  <si>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</si>
  <si>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</si>
  <si>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</si>
  <si>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JL-2018-SHY-260</t>
    </r>
    <phoneticPr fontId="17" type="noConversion"/>
  </si>
  <si>
    <t>YP-2018-SHY-260</t>
    <phoneticPr fontId="17" type="noConversion"/>
  </si>
  <si>
    <t>2018/05/26-2018/06/23</t>
    <phoneticPr fontId="17" type="noConversion"/>
  </si>
  <si>
    <t>S246分离立交左幅11＃墩立柱</t>
    <phoneticPr fontId="17" type="noConversion"/>
  </si>
  <si>
    <t>35</t>
    <phoneticPr fontId="17" type="noConversion"/>
  </si>
  <si>
    <t>958.69</t>
    <phoneticPr fontId="17" type="noConversion"/>
  </si>
  <si>
    <t>≥35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</si>
</sst>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139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142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943.07333333333338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140</v>
      </c>
      <c r="M7" s="45"/>
      <c r="N7" s="45"/>
      <c r="O7" s="45"/>
      <c r="P7" s="2" t="s">
        <v>10</v>
      </c>
      <c r="Q7" s="21" t="str">
        <f>RIGHT(L7,2)</f>
        <v>60</v>
      </c>
      <c r="R7" s="32">
        <f>(K18+K19+K20)/3</f>
        <v>974.43333333333339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141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YP-2018-SHY-260-1</v>
      </c>
      <c r="B15" s="37" t="s">
        <v>143</v>
      </c>
      <c r="C15" s="37"/>
      <c r="D15" s="43" t="str">
        <f>LEFT(L9,P9)</f>
        <v>2018/05/26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941.12</v>
      </c>
      <c r="L15" s="25">
        <f>K15/S6</f>
        <v>41.827555555555556</v>
      </c>
      <c r="M15" s="41">
        <f>R6/S6</f>
        <v>41.914370370370371</v>
      </c>
      <c r="N15" s="41">
        <f>M15</f>
        <v>41.914370370370371</v>
      </c>
      <c r="O15" s="37" t="s">
        <v>45</v>
      </c>
      <c r="P15" s="21">
        <f t="shared" ref="P15:P23" si="0">ROUND(K15/22.5,3)</f>
        <v>41.828000000000003</v>
      </c>
      <c r="Q15" s="40">
        <f>ROUND(AVERAGE(L15:L17),3)</f>
        <v>41.914000000000001</v>
      </c>
      <c r="R15" s="30">
        <f t="shared" ref="R15:R23" ca="1" si="1">ROUND(R$14+RAND()*S$14,2)</f>
        <v>1000.63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YP-2018-SHY-260-2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901.05</v>
      </c>
      <c r="L16" s="25">
        <f>K16/S6</f>
        <v>40.046666666666667</v>
      </c>
      <c r="M16" s="41"/>
      <c r="N16" s="41"/>
      <c r="O16" s="37"/>
      <c r="P16" s="21">
        <f t="shared" si="0"/>
        <v>40.046999999999997</v>
      </c>
      <c r="Q16" s="40"/>
      <c r="R16" s="30">
        <f t="shared" ca="1" si="1"/>
        <v>1084.8599999999999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YP-2018-SHY-260-3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987.05</v>
      </c>
      <c r="L17" s="25">
        <f>K17/S6</f>
        <v>43.86888888888889</v>
      </c>
      <c r="M17" s="41"/>
      <c r="N17" s="41"/>
      <c r="O17" s="37"/>
      <c r="P17" s="21">
        <f t="shared" si="0"/>
        <v>43.869</v>
      </c>
      <c r="Q17" s="40"/>
      <c r="R17" s="30">
        <f t="shared" ca="1" si="1"/>
        <v>1015.17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YP-2018-SHY-260-4</v>
      </c>
      <c r="B18" s="37" t="s">
        <v>143</v>
      </c>
      <c r="C18" s="37"/>
      <c r="D18" s="44" t="str">
        <f>D15</f>
        <v>2018/05/26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144</v>
      </c>
      <c r="L18" s="25">
        <f>K18/S6</f>
        <v>42.608444444444444</v>
      </c>
      <c r="M18" s="41">
        <f>R7/S6</f>
        <v>43.308148148148149</v>
      </c>
      <c r="N18" s="41">
        <f>M18</f>
        <v>43.308148148148149</v>
      </c>
      <c r="O18" s="37" t="s">
        <v>45</v>
      </c>
      <c r="P18" s="21">
        <f>ROUND(K19/22.5,3)</f>
        <v>43.470999999999997</v>
      </c>
      <c r="Q18" s="40">
        <f>ROUND(AVERAGE(L18:L20),3)</f>
        <v>43.308</v>
      </c>
      <c r="R18" s="30">
        <f t="shared" ca="1" si="1"/>
        <v>963.93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YP-2018-SHY-260-5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978.09</v>
      </c>
      <c r="L19" s="25">
        <f>K19/S6</f>
        <v>43.470666666666666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960.75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YP-2018-SHY-260-6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986.52</v>
      </c>
      <c r="L20" s="25">
        <f>K20/S6</f>
        <v>43.845333333333329</v>
      </c>
      <c r="M20" s="41"/>
      <c r="N20" s="41"/>
      <c r="O20" s="37"/>
      <c r="P20" s="21">
        <f t="shared" si="0"/>
        <v>43.844999999999999</v>
      </c>
      <c r="Q20" s="40"/>
      <c r="R20" s="30">
        <f t="shared" ca="1" si="1"/>
        <v>1037.3599999999999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1018.18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1003.71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976.86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992.85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962.98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967.19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963.91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959.19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978.04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1018.53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987.67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1025.0899999999999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报告编号：BG-2018-SHY-260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YP-2018-SHY-260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S246分离立交左幅11＃墩立柱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35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YP-2018-SHY-260-1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2018/05/26-2018/06/23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145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41.827555555555556</v>
      </c>
      <c r="AT38" s="92"/>
      <c r="AU38" s="92"/>
      <c r="AV38" s="92"/>
      <c r="AW38" s="92"/>
      <c r="AX38" s="92"/>
      <c r="AY38" s="92"/>
      <c r="AZ38" s="92"/>
      <c r="BA38" s="92">
        <f>强度记录!M15</f>
        <v>41.914370370370371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119.8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YP-2018-SHY-260-2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40.046666666666667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YP-2018-SHY-260-3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43.86888888888889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YP-2018-SHY-260-4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2018/05/26-2018/06/23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145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42.608444444444444</v>
      </c>
      <c r="AT47" s="92"/>
      <c r="AU47" s="92"/>
      <c r="AV47" s="92"/>
      <c r="AW47" s="92"/>
      <c r="AX47" s="92"/>
      <c r="AY47" s="92"/>
      <c r="AZ47" s="92"/>
      <c r="BA47" s="92">
        <f>强度记录!M18</f>
        <v>43.308148148148149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123.7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YP-2018-SHY-260-5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43.470666666666666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YP-2018-SHY-260-6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43.845333333333329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2018-06-23T01:10:29Z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