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DA4D8759-AE31-4ED6-914A-48D76C6115BB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<sst xmlns="http://schemas.openxmlformats.org/spreadsheetml/2006/main" count="470" uniqueCount="146">
  <si>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</si>
  <si>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</si>
  <si>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</si>
  <si>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</si>
  <si>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</si>
  <si>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</si>
  <si>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</si>
  <si>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</si>
  <si>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</si>
  <si>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</si>
  <si>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</si>
  <si>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</si>
  <si>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</si>
  <si>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</si>
  <si>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</si>
  <si>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</si>
  <si>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</si>
  <si>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</si>
  <si>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</si>
  <si>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</si>
  <si>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</si>
  <si>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</si>
  <si>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</si>
  <si>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</si>
  <si>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</si>
  <si>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</si>
  <si>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</si>
  <si>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</si>
  <si>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</si>
  <si>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</si>
  <si>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</si>
  <si>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</si>
  <si>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</si>
  <si>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</si>
  <si>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</si>
  <si>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</si>
  <si>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</si>
  <si>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</si>
  <si>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</si>
  <si>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</si>
  <si>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</si>
  <si>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</si>
  <si>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</si>
  <si>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</si>
  <si>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</si>
  <si>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</si>
  <si>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</si>
  <si>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</si>
  <si>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</si>
  <si>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</si>
  <si>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</si>
  <si>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</si>
  <si>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</si>
  <si>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</si>
  <si>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</si>
  <si>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</si>
  <si>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</si>
  <si>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</si>
  <si>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</si>
  <si>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</si>
  <si>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</si>
  <si>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</si>
  <si>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</si>
  <si>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</si>
  <si>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</si>
  <si>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</si>
  <si>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</si>
  <si>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</si>
  <si>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</si>
  <si>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</si>
  <si>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</si>
  <si>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</si>
  <si>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</si>
  <si>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</si>
  <si>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</si>
  <si>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</si>
  <si>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</si>
  <si>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</si>
  <si>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</si>
  <si>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</si>
  <si>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</si>
  <si>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</si>
  <si>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</si>
  <si>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</si>
  <si>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</si>
  <si>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</si>
  <si>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</si>
  <si>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</si>
  <si>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</si>
  <si>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</si>
  <si>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</si>
  <si>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</si>
  <si>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</si>
  <si>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</si>
  <si>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</si>
  <si>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</si>
  <si>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</si>
  <si>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</si>
  <si>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</si>
  <si>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</si>
  <si>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</si>
  <si>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</si>
  <si>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</si>
  <si>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</si>
  <si>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</si>
  <si>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</si>
  <si>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</si>
  <si>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</si>
  <si>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</si>
  <si>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</si>
  <si>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</si>
  <si>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</si>
  <si>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</si>
  <si>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</si>
  <si>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</si>
  <si>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</si>
  <si>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</si>
  <si>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</si>
  <si>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</si>
  <si>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</si>
  <si>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</si>
  <si>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</si>
  <si>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</si>
  <si>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</si>
  <si>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</si>
  <si>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</si>
  <si>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</si>
  <si>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</si>
  <si>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</si>
  <si>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</si>
  <si>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</si>
  <si>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</si>
  <si>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</si>
  <si>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</si>
  <si>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</si>
  <si>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</si>
  <si>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</si>
  <si>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</si>
  <si>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</si>
  <si>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2018/05/26-2018/06/23</t>
    <phoneticPr fontId="17" type="noConversion"/>
  </si>
  <si>
    <t>35</t>
    <phoneticPr fontId="17" type="noConversion"/>
  </si>
  <si>
    <t>≥35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</si>
  <si>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JL-2018-SHY-261</t>
    </r>
    <phoneticPr fontId="17" type="noConversion"/>
  </si>
  <si>
    <t>YP-2018-SHY-261</t>
    <phoneticPr fontId="17" type="noConversion"/>
  </si>
  <si>
    <t>双庄河中桥2-3桩基</t>
    <phoneticPr fontId="17" type="noConversion"/>
  </si>
  <si>
    <t>958.29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</si>
</sst>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142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144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961.08333333333337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143</v>
      </c>
      <c r="M7" s="45"/>
      <c r="N7" s="45"/>
      <c r="O7" s="45"/>
      <c r="P7" s="2" t="s">
        <v>10</v>
      </c>
      <c r="Q7" s="21" t="str">
        <f>RIGHT(L7,2)</f>
        <v>61</v>
      </c>
      <c r="R7" s="32">
        <f>(K18+K19+K20)/3</f>
        <v>977.15666666666664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139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YP-2018-SHY-261-1</v>
      </c>
      <c r="B15" s="37" t="s">
        <v>140</v>
      </c>
      <c r="C15" s="37"/>
      <c r="D15" s="43" t="str">
        <f>LEFT(L9,P9)</f>
        <v>2018/05/26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943.97</v>
      </c>
      <c r="L15" s="25">
        <f>K15/S6</f>
        <v>41.954222222222221</v>
      </c>
      <c r="M15" s="41">
        <f>R6/S6</f>
        <v>42.714814814814815</v>
      </c>
      <c r="N15" s="41">
        <f>M15</f>
        <v>42.714814814814815</v>
      </c>
      <c r="O15" s="37" t="s">
        <v>45</v>
      </c>
      <c r="P15" s="21">
        <f t="shared" ref="P15:P23" si="0">ROUND(K15/22.5,3)</f>
        <v>41.954000000000001</v>
      </c>
      <c r="Q15" s="40">
        <f>ROUND(AVERAGE(L15:L17),3)</f>
        <v>42.715000000000003</v>
      </c>
      <c r="R15" s="30">
        <f t="shared" ref="R15:R23" ca="1" si="1">ROUND(R$14+RAND()*S$14,2)</f>
        <v>1092.21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YP-2018-SHY-261-2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979.46</v>
      </c>
      <c r="L16" s="25">
        <f>K16/S6</f>
        <v>43.531555555555556</v>
      </c>
      <c r="M16" s="41"/>
      <c r="N16" s="41"/>
      <c r="O16" s="37"/>
      <c r="P16" s="21">
        <f t="shared" si="0"/>
        <v>43.531999999999996</v>
      </c>
      <c r="Q16" s="40"/>
      <c r="R16" s="30">
        <f t="shared" ca="1" si="1"/>
        <v>1069.8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YP-2018-SHY-261-3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959.82</v>
      </c>
      <c r="L17" s="25">
        <f>K17/S6</f>
        <v>42.658666666666669</v>
      </c>
      <c r="M17" s="41"/>
      <c r="N17" s="41"/>
      <c r="O17" s="37"/>
      <c r="P17" s="21">
        <f t="shared" si="0"/>
        <v>42.658999999999999</v>
      </c>
      <c r="Q17" s="40"/>
      <c r="R17" s="30">
        <f t="shared" ca="1" si="1"/>
        <v>986.96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YP-2018-SHY-261-4</v>
      </c>
      <c r="B18" s="37" t="s">
        <v>140</v>
      </c>
      <c r="C18" s="37"/>
      <c r="D18" s="44" t="str">
        <f>D15</f>
        <v>2018/05/26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42.590666666666664</v>
      </c>
      <c r="M18" s="41">
        <f>R7/S6</f>
        <v>43.429185185185183</v>
      </c>
      <c r="N18" s="41">
        <f>M18</f>
        <v>43.429185185185183</v>
      </c>
      <c r="O18" s="37" t="s">
        <v>45</v>
      </c>
      <c r="P18" s="21">
        <f>ROUND(K19/22.5,3)</f>
        <v>44.034999999999997</v>
      </c>
      <c r="Q18" s="40">
        <f>ROUND(AVERAGE(L18:L20),3)</f>
        <v>43.429000000000002</v>
      </c>
      <c r="R18" s="30">
        <f t="shared" ca="1" si="1"/>
        <v>1004.36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YP-2018-SHY-261-5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990.78</v>
      </c>
      <c r="L19" s="25">
        <f>K19/S6</f>
        <v>44.034666666666666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1017.54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YP-2018-SHY-261-6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982.4</v>
      </c>
      <c r="L20" s="25">
        <f>K20/S6</f>
        <v>43.662222222222219</v>
      </c>
      <c r="M20" s="41"/>
      <c r="N20" s="41"/>
      <c r="O20" s="37"/>
      <c r="P20" s="21">
        <f t="shared" si="0"/>
        <v>43.661999999999999</v>
      </c>
      <c r="Q20" s="40"/>
      <c r="R20" s="30">
        <f t="shared" ca="1" si="1"/>
        <v>1054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1066.44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1021.13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1064.04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990.32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959.52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1000.5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998.63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996.47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1014.45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958.97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1024.67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992.64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报告编号：BG-2018-SHY-261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YP-2018-SHY-261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双庄河中桥2-3桩基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YP-2018-SHY-261-1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2018/05/26-2018/06/23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141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41.954222222222221</v>
      </c>
      <c r="AT38" s="92"/>
      <c r="AU38" s="92"/>
      <c r="AV38" s="92"/>
      <c r="AW38" s="92"/>
      <c r="AX38" s="92"/>
      <c r="AY38" s="92"/>
      <c r="AZ38" s="92"/>
      <c r="BA38" s="92">
        <f>强度记录!M15</f>
        <v>42.714814814814815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122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YP-2018-SHY-261-2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43.531555555555556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YP-2018-SHY-261-3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42.658666666666669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YP-2018-SHY-261-4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2018/05/26-2018/06/23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141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42.590666666666664</v>
      </c>
      <c r="AT47" s="92"/>
      <c r="AU47" s="92"/>
      <c r="AV47" s="92"/>
      <c r="AW47" s="92"/>
      <c r="AX47" s="92"/>
      <c r="AY47" s="92"/>
      <c r="AZ47" s="92"/>
      <c r="BA47" s="92">
        <f>强度记录!M18</f>
        <v>43.429185185185183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124.1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YP-2018-SHY-261-5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44.034666666666666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YP-2018-SHY-261-6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43.662222222222219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2018-06-24T03:06:41Z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