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C0D48F51-367B-4238-AB28-F690FD92158F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<sst xmlns="http://schemas.openxmlformats.org/spreadsheetml/2006/main" count="470" uniqueCount="146">
  <si>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</si>
  <si>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</si>
  <si>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</si>
  <si>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</si>
  <si>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</si>
  <si>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</si>
  <si>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</si>
  <si>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</si>
  <si>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</si>
  <si>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</si>
  <si>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</si>
  <si>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</si>
  <si>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</si>
  <si>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</si>
  <si>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</si>
  <si>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</si>
  <si>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</si>
  <si>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</si>
  <si>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</si>
  <si>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</si>
  <si>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</si>
  <si>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</si>
  <si>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</si>
  <si>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</si>
  <si>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</si>
  <si>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</si>
  <si>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</si>
  <si>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</si>
  <si>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</si>
  <si>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</si>
  <si>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</si>
  <si>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</si>
  <si>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</si>
  <si>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</si>
  <si>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</si>
  <si>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</si>
  <si>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</si>
  <si>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</si>
  <si>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</si>
  <si>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</si>
  <si>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</si>
  <si>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</si>
  <si>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</si>
  <si>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</si>
  <si>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</si>
  <si>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</si>
  <si>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</si>
  <si>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</si>
  <si>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</si>
  <si>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</si>
  <si>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</si>
  <si>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</si>
  <si>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</si>
  <si>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</si>
  <si>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</si>
  <si>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</si>
  <si>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</si>
  <si>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</si>
  <si>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</si>
  <si>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</si>
  <si>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</si>
  <si>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</si>
  <si>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</si>
  <si>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</si>
  <si>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</si>
  <si>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</si>
  <si>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</si>
  <si>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</si>
  <si>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</si>
  <si>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</si>
  <si>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</si>
  <si>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</si>
  <si>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</si>
  <si>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</si>
  <si>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</si>
  <si>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</si>
  <si>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</si>
  <si>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</si>
  <si>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</si>
  <si>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</si>
  <si>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</si>
  <si>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</si>
  <si>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</si>
  <si>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</si>
  <si>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</si>
  <si>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</si>
  <si>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</si>
  <si>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</si>
  <si>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</si>
  <si>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</si>
  <si>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</si>
  <si>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</si>
  <si>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</si>
  <si>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</si>
  <si>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</si>
  <si>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</si>
  <si>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</si>
  <si>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</si>
  <si>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</si>
  <si>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</si>
  <si>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</si>
  <si>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</si>
  <si>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</si>
  <si>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</si>
  <si>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</si>
  <si>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</si>
  <si>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</si>
  <si>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</si>
  <si>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</si>
  <si>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</si>
  <si>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</si>
  <si>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</si>
  <si>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</si>
  <si>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</si>
  <si>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</si>
  <si>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</si>
  <si>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</si>
  <si>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</si>
  <si>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</si>
  <si>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</si>
  <si>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</si>
  <si>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</si>
  <si>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</si>
  <si>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</si>
  <si>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</si>
  <si>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</si>
  <si>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</si>
  <si>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</si>
  <si>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</si>
  <si>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</si>
  <si>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</si>
  <si>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</si>
  <si>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</si>
  <si>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</si>
  <si>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</si>
  <si>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</si>
  <si>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</si>
  <si>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</si>
  <si>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</si>
  <si>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2018/05/26-2018/06/23</t>
    <phoneticPr fontId="17" type="noConversion"/>
  </si>
  <si>
    <t>35</t>
    <phoneticPr fontId="17" type="noConversion"/>
  </si>
  <si>
    <t>≥35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</si>
  <si>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JL-2018-SHY-262</t>
    </r>
    <phoneticPr fontId="17" type="noConversion"/>
  </si>
  <si>
    <t>YP-2018-SHY-262</t>
    <phoneticPr fontId="17" type="noConversion"/>
  </si>
  <si>
    <t>S246分离立交12＃墩左幅 12-1 12-2</t>
    <phoneticPr fontId="17" type="noConversion"/>
  </si>
  <si>
    <t>978.97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</si>
</sst>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144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973.46333333333325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62</v>
      </c>
      <c r="R7" s="32">
        <f>(K18+K19+K20)/3</f>
        <v>971.06666666666661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139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YP-2018-SHY-262-1</v>
      </c>
      <c r="B15" s="37" t="s">
        <v>140</v>
      </c>
      <c r="C15" s="37"/>
      <c r="D15" s="43" t="str">
        <f>LEFT(L9,P9)</f>
        <v>2018/05/26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1021.8</v>
      </c>
      <c r="L15" s="25">
        <f>K15/S6</f>
        <v>45.413333333333334</v>
      </c>
      <c r="M15" s="41">
        <f>R6/S6</f>
        <v>43.265037037037033</v>
      </c>
      <c r="N15" s="41">
        <f>M15</f>
        <v>43.265037037037033</v>
      </c>
      <c r="O15" s="37" t="s">
        <v>45</v>
      </c>
      <c r="P15" s="21">
        <f t="shared" ref="P15:P23" si="0">ROUND(K15/22.5,3)</f>
        <v>45.412999999999997</v>
      </c>
      <c r="Q15" s="40">
        <f>ROUND(AVERAGE(L15:L17),3)</f>
        <v>43.265000000000001</v>
      </c>
      <c r="R15" s="30">
        <f t="shared" ref="R15:R23" ca="1" si="1">ROUND(R$14+RAND()*S$14,2)</f>
        <v>1020.55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YP-2018-SHY-262-2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944.57</v>
      </c>
      <c r="L16" s="25">
        <f>K16/S6</f>
        <v>41.980888888888892</v>
      </c>
      <c r="M16" s="41"/>
      <c r="N16" s="41"/>
      <c r="O16" s="37"/>
      <c r="P16" s="21">
        <f t="shared" si="0"/>
        <v>41.981000000000002</v>
      </c>
      <c r="Q16" s="40"/>
      <c r="R16" s="30">
        <f t="shared" ca="1" si="1"/>
        <v>964.59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YP-2018-SHY-262-3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954.02</v>
      </c>
      <c r="L17" s="25">
        <f>K17/S6</f>
        <v>42.400888888888886</v>
      </c>
      <c r="M17" s="41"/>
      <c r="N17" s="41"/>
      <c r="O17" s="37"/>
      <c r="P17" s="21">
        <f t="shared" si="0"/>
        <v>42.401000000000003</v>
      </c>
      <c r="Q17" s="40"/>
      <c r="R17" s="30">
        <f t="shared" ca="1" si="1"/>
        <v>989.25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YP-2018-SHY-262-4</v>
      </c>
      <c r="B18" s="37" t="s">
        <v>140</v>
      </c>
      <c r="C18" s="37"/>
      <c r="D18" s="44" t="str">
        <f>D15</f>
        <v>2018/05/26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43.509777777777778</v>
      </c>
      <c r="M18" s="41">
        <f>R7/S6</f>
        <v>43.158518518518513</v>
      </c>
      <c r="N18" s="41">
        <f>M18</f>
        <v>43.158518518518513</v>
      </c>
      <c r="O18" s="37" t="s">
        <v>45</v>
      </c>
      <c r="P18" s="21">
        <f>ROUND(K19/22.5,3)</f>
        <v>43.509</v>
      </c>
      <c r="Q18" s="40">
        <f>ROUND(AVERAGE(L18:L20),3)</f>
        <v>43.158999999999999</v>
      </c>
      <c r="R18" s="30">
        <f t="shared" ca="1" si="1"/>
        <v>985.71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YP-2018-SHY-262-5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978.95</v>
      </c>
      <c r="L19" s="25">
        <f>K19/S6</f>
        <v>43.50888888888889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960.4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YP-2018-SHY-262-6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955.28</v>
      </c>
      <c r="L20" s="25">
        <f>K20/S6</f>
        <v>42.456888888888891</v>
      </c>
      <c r="M20" s="41"/>
      <c r="N20" s="41"/>
      <c r="O20" s="37"/>
      <c r="P20" s="21">
        <f t="shared" si="0"/>
        <v>42.457000000000001</v>
      </c>
      <c r="Q20" s="40"/>
      <c r="R20" s="30">
        <f t="shared" ca="1" si="1"/>
        <v>990.1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1000.04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1025.57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1093.26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1010.7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1006.97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952.83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1018.65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1023.41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966.76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972.98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1023.95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969.12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报告编号：BG-2018-SHY-262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YP-2018-SHY-262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S246分离立交12＃墩左幅 12-1 12-2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YP-2018-SHY-262-1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2018/05/26-2018/06/23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141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45.413333333333334</v>
      </c>
      <c r="AT38" s="92"/>
      <c r="AU38" s="92"/>
      <c r="AV38" s="92"/>
      <c r="AW38" s="92"/>
      <c r="AX38" s="92"/>
      <c r="AY38" s="92"/>
      <c r="AZ38" s="92"/>
      <c r="BA38" s="92">
        <f>强度记录!M15</f>
        <v>43.265037037037033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123.6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YP-2018-SHY-262-2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41.980888888888892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YP-2018-SHY-262-3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42.400888888888886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YP-2018-SHY-262-4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2018/05/26-2018/06/23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141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43.509777777777778</v>
      </c>
      <c r="AT47" s="92"/>
      <c r="AU47" s="92"/>
      <c r="AV47" s="92"/>
      <c r="AW47" s="92"/>
      <c r="AX47" s="92"/>
      <c r="AY47" s="92"/>
      <c r="AZ47" s="92"/>
      <c r="BA47" s="92">
        <f>强度记录!M18</f>
        <v>43.158518518518513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123.3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YP-2018-SHY-262-5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43.50888888888889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YP-2018-SHY-262-6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42.456888888888891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2018-06-23T01:13:41Z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