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91697038-ACC2-46D4-B8C2-C5C038AEE4CF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<sst xmlns="http://schemas.openxmlformats.org/spreadsheetml/2006/main" count="470" uniqueCount="146">
  <si>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</si>
  <si>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</si>
  <si>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</si>
  <si>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</si>
  <si>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</si>
  <si>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</si>
  <si>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</si>
  <si>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</si>
  <si>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</si>
  <si>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</si>
  <si>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</si>
  <si>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</si>
  <si>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</si>
  <si>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</si>
  <si>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</si>
  <si>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</si>
  <si>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</si>
  <si>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</si>
  <si>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</si>
  <si>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</si>
  <si>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</si>
  <si>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</si>
  <si>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</si>
  <si>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</si>
  <si>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</si>
  <si>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</si>
  <si>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</si>
  <si>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</si>
  <si>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</si>
  <si>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</si>
  <si>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</si>
  <si>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</si>
  <si>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</si>
  <si>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</si>
  <si>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</si>
  <si>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</si>
  <si>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</si>
  <si>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</si>
  <si>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</si>
  <si>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</si>
  <si>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</si>
  <si>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</si>
  <si>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</si>
  <si>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</si>
  <si>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</si>
  <si>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</si>
  <si>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</si>
  <si>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</si>
  <si>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</si>
  <si>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</si>
  <si>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</si>
  <si>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</si>
  <si>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</si>
  <si>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</si>
  <si>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</si>
  <si>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</si>
  <si>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</si>
  <si>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</si>
  <si>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</si>
  <si>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</si>
  <si>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</si>
  <si>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</si>
  <si>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</si>
  <si>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</si>
  <si>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</si>
  <si>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</si>
  <si>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</si>
  <si>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</si>
  <si>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</si>
  <si>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</si>
  <si>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</si>
  <si>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</si>
  <si>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</si>
  <si>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</si>
  <si>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</si>
  <si>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</si>
  <si>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</si>
  <si>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</si>
  <si>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</si>
  <si>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</si>
  <si>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</si>
  <si>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</si>
  <si>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</si>
  <si>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</si>
  <si>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</si>
  <si>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</si>
  <si>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</si>
  <si>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</si>
  <si>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</si>
  <si>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</si>
  <si>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</si>
  <si>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</si>
  <si>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</si>
  <si>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</si>
  <si>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</si>
  <si>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</si>
  <si>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</si>
  <si>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</si>
  <si>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</si>
  <si>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</si>
  <si>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</si>
  <si>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</si>
  <si>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</si>
  <si>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</si>
  <si>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</si>
  <si>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</si>
  <si>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</si>
  <si>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</si>
  <si>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</si>
  <si>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</si>
  <si>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</si>
  <si>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</si>
  <si>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</si>
  <si>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</si>
  <si>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</si>
  <si>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</si>
  <si>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</si>
  <si>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</si>
  <si>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</si>
  <si>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</si>
  <si>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</si>
  <si>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</si>
  <si>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</si>
  <si>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</si>
  <si>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</si>
  <si>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</si>
  <si>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</si>
  <si>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</si>
  <si>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</si>
  <si>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</si>
  <si>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</si>
  <si>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</si>
  <si>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</si>
  <si>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</si>
  <si>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</si>
  <si>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</si>
  <si>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</si>
  <si>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</si>
  <si>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</si>
  <si>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</si>
  <si>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</si>
  <si>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2018/05/27-2018/06/24</t>
    <phoneticPr fontId="17" type="noConversion"/>
  </si>
  <si>
    <t>尚义二号水库中桥右幅3-3桩基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</si>
  <si>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JL-2018-SHY-267</t>
    </r>
    <phoneticPr fontId="17" type="noConversion"/>
  </si>
  <si>
    <t>YP-2018-SHY-267</t>
    <phoneticPr fontId="17" type="noConversion"/>
  </si>
  <si>
    <t>959.88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</si>
</sst>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143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142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962.62666666666667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144</v>
      </c>
      <c r="M7" s="45"/>
      <c r="N7" s="45"/>
      <c r="O7" s="45"/>
      <c r="P7" s="2" t="s">
        <v>10</v>
      </c>
      <c r="Q7" s="21" t="str">
        <f>RIGHT(L7,2)</f>
        <v>67</v>
      </c>
      <c r="R7" s="32">
        <f>(K18+K19+K20)/3</f>
        <v>971.38333333333333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141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YP-2018-SHY-267-1</v>
      </c>
      <c r="B15" s="37" t="s">
        <v>139</v>
      </c>
      <c r="C15" s="37"/>
      <c r="D15" s="43" t="str">
        <f>LEFT(L9,P9)</f>
        <v>2018/05/27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905.82</v>
      </c>
      <c r="L15" s="25">
        <f>K15/S6</f>
        <v>40.25866666666667</v>
      </c>
      <c r="M15" s="41">
        <f>R6/S6</f>
        <v>42.78340740740741</v>
      </c>
      <c r="N15" s="41">
        <f>M15</f>
        <v>42.78340740740741</v>
      </c>
      <c r="O15" s="37" t="s">
        <v>45</v>
      </c>
      <c r="P15" s="21">
        <f t="shared" ref="P15:P23" si="0">ROUND(K15/22.5,3)</f>
        <v>40.259</v>
      </c>
      <c r="Q15" s="40">
        <f>ROUND(AVERAGE(L15:L17),3)</f>
        <v>42.783000000000001</v>
      </c>
      <c r="R15" s="30">
        <f t="shared" ref="R15:R23" ca="1" si="1">ROUND(R$14+RAND()*S$14,2)</f>
        <v>1094.19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YP-2018-SHY-267-2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971.26</v>
      </c>
      <c r="L16" s="25">
        <f>K16/S6</f>
        <v>43.167111111111112</v>
      </c>
      <c r="M16" s="41"/>
      <c r="N16" s="41"/>
      <c r="O16" s="37"/>
      <c r="P16" s="21">
        <f t="shared" si="0"/>
        <v>43.167000000000002</v>
      </c>
      <c r="Q16" s="40"/>
      <c r="R16" s="30">
        <f t="shared" ca="1" si="1"/>
        <v>1019.85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YP-2018-SHY-267-3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1010.8</v>
      </c>
      <c r="L17" s="25">
        <f>K17/S6</f>
        <v>44.92444444444444</v>
      </c>
      <c r="M17" s="41"/>
      <c r="N17" s="41"/>
      <c r="O17" s="37"/>
      <c r="P17" s="21">
        <f t="shared" si="0"/>
        <v>44.923999999999999</v>
      </c>
      <c r="Q17" s="40"/>
      <c r="R17" s="30">
        <f t="shared" ca="1" si="1"/>
        <v>1112.48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YP-2018-SHY-267-4</v>
      </c>
      <c r="B18" s="37" t="s">
        <v>139</v>
      </c>
      <c r="C18" s="37"/>
      <c r="D18" s="44" t="str">
        <f>D15</f>
        <v>2018/05/27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42.661333333333332</v>
      </c>
      <c r="M18" s="41">
        <f>R7/S6</f>
        <v>43.172592592592594</v>
      </c>
      <c r="N18" s="41">
        <f>M18</f>
        <v>43.172592592592594</v>
      </c>
      <c r="O18" s="37" t="s">
        <v>45</v>
      </c>
      <c r="P18" s="21">
        <f>ROUND(K19/22.5,3)</f>
        <v>42.962000000000003</v>
      </c>
      <c r="Q18" s="40">
        <f>ROUND(AVERAGE(L18:L20),3)</f>
        <v>43.173000000000002</v>
      </c>
      <c r="R18" s="30">
        <f t="shared" ca="1" si="1"/>
        <v>1077.3900000000001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YP-2018-SHY-267-5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966.65</v>
      </c>
      <c r="L19" s="25">
        <f>K19/S6</f>
        <v>42.962222222222223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1001.42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YP-2018-SHY-267-6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987.62</v>
      </c>
      <c r="L20" s="25">
        <f>K20/S6</f>
        <v>43.894222222222226</v>
      </c>
      <c r="M20" s="41"/>
      <c r="N20" s="41"/>
      <c r="O20" s="37"/>
      <c r="P20" s="21">
        <f t="shared" si="0"/>
        <v>43.893999999999998</v>
      </c>
      <c r="Q20" s="40"/>
      <c r="R20" s="30">
        <f t="shared" ca="1" si="1"/>
        <v>1069.49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980.2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1013.97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1021.23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979.94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1024.06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1012.82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965.09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993.11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990.7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1029.3599999999999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976.08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987.74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报告编号：BG-2018-SHY-267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YP-2018-SHY-267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尚义二号水库中桥右幅3-3桩基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35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YP-2018-SHY-267-1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2018/05/27-2018/06/24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140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40.25866666666667</v>
      </c>
      <c r="AT38" s="92"/>
      <c r="AU38" s="92"/>
      <c r="AV38" s="92"/>
      <c r="AW38" s="92"/>
      <c r="AX38" s="92"/>
      <c r="AY38" s="92"/>
      <c r="AZ38" s="92"/>
      <c r="BA38" s="92">
        <f>强度记录!M15</f>
        <v>42.78340740740741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122.2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YP-2018-SHY-267-2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43.167111111111112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YP-2018-SHY-267-3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44.92444444444444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YP-2018-SHY-267-4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2018/05/27-2018/06/24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140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42.661333333333332</v>
      </c>
      <c r="AT47" s="92"/>
      <c r="AU47" s="92"/>
      <c r="AV47" s="92"/>
      <c r="AW47" s="92"/>
      <c r="AX47" s="92"/>
      <c r="AY47" s="92"/>
      <c r="AZ47" s="92"/>
      <c r="BA47" s="92">
        <f>强度记录!M18</f>
        <v>43.172592592592594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123.4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YP-2018-SHY-267-5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42.962222222222223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YP-2018-SHY-267-6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43.894222222222226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2018-06-24T01:37:08Z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