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7571B59D-C245-4BB8-9017-4972206ABB6E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<sst xmlns="http://schemas.openxmlformats.org/spreadsheetml/2006/main" count="470" uniqueCount="146">
  <si>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</si>
  <si>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</si>
  <si>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</si>
  <si>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</si>
  <si>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</si>
  <si>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</si>
  <si>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</si>
  <si>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</si>
  <si>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</si>
  <si>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</si>
  <si>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</si>
  <si>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</si>
  <si>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</si>
  <si>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</si>
  <si>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</si>
  <si>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</si>
  <si>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</si>
  <si>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</si>
  <si>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</si>
  <si>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</si>
  <si>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</si>
  <si>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</si>
  <si>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</si>
  <si>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</si>
  <si>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</si>
  <si>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</si>
  <si>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</si>
  <si>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</si>
  <si>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</si>
  <si>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</si>
  <si>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</si>
  <si>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</si>
  <si>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</si>
  <si>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</si>
  <si>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</si>
  <si>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</si>
  <si>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</si>
  <si>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</si>
  <si>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</si>
  <si>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</si>
  <si>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</si>
  <si>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</si>
  <si>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</si>
  <si>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</si>
  <si>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</si>
  <si>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</si>
  <si>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</si>
  <si>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</si>
  <si>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</si>
  <si>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</si>
  <si>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</si>
  <si>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</si>
  <si>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</si>
  <si>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</si>
  <si>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</si>
  <si>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</si>
  <si>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</si>
  <si>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</si>
  <si>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</si>
  <si>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</si>
  <si>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</si>
  <si>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</si>
  <si>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</si>
  <si>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</si>
  <si>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</si>
  <si>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</si>
  <si>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</si>
  <si>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</si>
  <si>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</si>
  <si>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</si>
  <si>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</si>
  <si>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</si>
  <si>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</si>
  <si>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</si>
  <si>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</si>
  <si>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</si>
  <si>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</si>
  <si>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</si>
  <si>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</si>
  <si>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</si>
  <si>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</si>
  <si>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</si>
  <si>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</si>
  <si>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</si>
  <si>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</si>
  <si>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</si>
  <si>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</si>
  <si>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</si>
  <si>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</si>
  <si>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</si>
  <si>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</si>
  <si>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</si>
  <si>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</si>
  <si>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</si>
  <si>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</si>
  <si>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</si>
  <si>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</si>
  <si>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</si>
  <si>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</si>
  <si>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</si>
  <si>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</si>
  <si>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</si>
  <si>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</si>
  <si>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</si>
  <si>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</si>
  <si>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</si>
  <si>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</si>
  <si>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</si>
  <si>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</si>
  <si>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</si>
  <si>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</si>
  <si>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</si>
  <si>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</si>
  <si>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</si>
  <si>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</si>
  <si>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</si>
  <si>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</si>
  <si>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</si>
  <si>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</si>
  <si>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</si>
  <si>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</si>
  <si>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</si>
  <si>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</si>
  <si>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</si>
  <si>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</si>
  <si>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</si>
  <si>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</si>
  <si>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</si>
  <si>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</si>
  <si>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</si>
  <si>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</si>
  <si>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</si>
  <si>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</si>
  <si>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</si>
  <si>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</si>
  <si>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</si>
  <si>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</si>
  <si>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</si>
  <si>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</si>
  <si>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</si>
  <si>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</si>
  <si>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2018/05/27-2018/06/24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</si>
  <si>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JL-2018-SHY-268</t>
    </r>
    <phoneticPr fontId="17" type="noConversion"/>
  </si>
  <si>
    <t>YP-2018-SHY-268</t>
    <phoneticPr fontId="17" type="noConversion"/>
  </si>
  <si>
    <t>尚义二号水库中桥左幅3-1桩基</t>
    <phoneticPr fontId="17" type="noConversion"/>
  </si>
  <si>
    <t>943.35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</si>
</sst>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K15" sqref="K15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142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144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960.02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143</v>
      </c>
      <c r="M7" s="47"/>
      <c r="N7" s="47"/>
      <c r="O7" s="47"/>
      <c r="P7" s="2" t="s">
        <v>10</v>
      </c>
      <c r="Q7" s="21" t="str">
        <f>RIGHT(L7,2)</f>
        <v>68</v>
      </c>
      <c r="R7" s="32">
        <f>(K18+K19+K20)/3</f>
        <v>972.41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141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YP-2018-SHY-268-1</v>
      </c>
      <c r="B15" s="42" t="s">
        <v>139</v>
      </c>
      <c r="C15" s="42"/>
      <c r="D15" s="49" t="str">
        <f>LEFT(L9,P9)</f>
        <v>2018/05/27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962.55</v>
      </c>
      <c r="L15" s="25">
        <f>K15/S6</f>
        <v>42.78</v>
      </c>
      <c r="M15" s="51">
        <f>R6/S6</f>
        <v>42.667555555555552</v>
      </c>
      <c r="N15" s="51">
        <f>M15</f>
        <v>42.667555555555552</v>
      </c>
      <c r="O15" s="42" t="s">
        <v>45</v>
      </c>
      <c r="P15" s="21">
        <f t="shared" ref="P15:P23" si="0">ROUND(K15/22.5,3)</f>
        <v>42.78</v>
      </c>
      <c r="Q15" s="50">
        <f>ROUND(AVERAGE(L15:L17),3)</f>
        <v>42.667999999999999</v>
      </c>
      <c r="R15" s="30">
        <f t="shared" ref="R15:R23" ca="1" si="1">ROUND(R$14+RAND()*S$14,2)</f>
        <v>1077.1500000000001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YP-2018-SHY-268-2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988.91</v>
      </c>
      <c r="L16" s="25">
        <f>K16/S6</f>
        <v>43.951555555555551</v>
      </c>
      <c r="M16" s="51"/>
      <c r="N16" s="51"/>
      <c r="O16" s="42"/>
      <c r="P16" s="21">
        <f t="shared" si="0"/>
        <v>43.951999999999998</v>
      </c>
      <c r="Q16" s="50"/>
      <c r="R16" s="30">
        <f t="shared" ca="1" si="1"/>
        <v>1016.7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YP-2018-SHY-268-3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928.6</v>
      </c>
      <c r="L17" s="25">
        <f>K17/S6</f>
        <v>41.271111111111111</v>
      </c>
      <c r="M17" s="51"/>
      <c r="N17" s="51"/>
      <c r="O17" s="42"/>
      <c r="P17" s="21">
        <f t="shared" si="0"/>
        <v>41.271000000000001</v>
      </c>
      <c r="Q17" s="50"/>
      <c r="R17" s="30">
        <f t="shared" ca="1" si="1"/>
        <v>1093.04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YP-2018-SHY-268-4</v>
      </c>
      <c r="B18" s="42" t="s">
        <v>139</v>
      </c>
      <c r="C18" s="42"/>
      <c r="D18" s="46" t="str">
        <f>D15</f>
        <v>2018/05/27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41.926666666666669</v>
      </c>
      <c r="M18" s="51">
        <f>R7/S6</f>
        <v>43.218222222222224</v>
      </c>
      <c r="N18" s="51">
        <f>M18</f>
        <v>43.218222222222224</v>
      </c>
      <c r="O18" s="42" t="s">
        <v>45</v>
      </c>
      <c r="P18" s="21">
        <f>ROUND(K19/22.5,3)</f>
        <v>44.305999999999997</v>
      </c>
      <c r="Q18" s="50">
        <f>ROUND(AVERAGE(L18:L20),3)</f>
        <v>43.218000000000004</v>
      </c>
      <c r="R18" s="30">
        <f t="shared" ca="1" si="1"/>
        <v>1006.45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YP-2018-SHY-268-5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996.89</v>
      </c>
      <c r="L19" s="25">
        <f>K19/S6</f>
        <v>44.306222222222225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985.6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YP-2018-SHY-268-6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976.99</v>
      </c>
      <c r="L20" s="25">
        <f>K20/S6</f>
        <v>43.421777777777777</v>
      </c>
      <c r="M20" s="51"/>
      <c r="N20" s="51"/>
      <c r="O20" s="42"/>
      <c r="P20" s="21">
        <f t="shared" si="0"/>
        <v>43.421999999999997</v>
      </c>
      <c r="Q20" s="50"/>
      <c r="R20" s="30">
        <f t="shared" ca="1" si="1"/>
        <v>1067.57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1026.72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998.54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971.62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950.85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1015.43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958.41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1005.5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1019.77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954.89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953.51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993.88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992.86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报告编号：BG-2018-SHY-268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YP-2018-SHY-268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尚义二号水库中桥左幅3-1桩基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YP-2018-SHY-268-1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2018/05/27-2018/06/24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140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42.78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42.667555555555552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121.9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YP-2018-SHY-268-2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43.951555555555551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YP-2018-SHY-268-3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41.271111111111111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YP-2018-SHY-268-4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2018/05/27-2018/06/24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140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41.926666666666669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43.218222222222224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123.5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YP-2018-SHY-268-5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44.306222222222225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YP-2018-SHY-268-6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43.421777777777777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2018-06-24T01:38:39Z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