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D5002D7-8D8E-4FC3-A184-682909758AE1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<sst xmlns="http://schemas.openxmlformats.org/spreadsheetml/2006/main" count="470" uniqueCount="146">
  <si>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</si>
  <si>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</si>
  <si>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</si>
  <si>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</si>
  <si>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</si>
  <si>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</si>
  <si>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</si>
  <si>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</si>
  <si>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</si>
  <si>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</si>
  <si>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</si>
  <si>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</si>
  <si>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</si>
  <si>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</si>
  <si>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</si>
  <si>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</si>
  <si>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</si>
  <si>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</si>
  <si>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</si>
  <si>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</si>
  <si>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</si>
  <si>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</si>
  <si>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</si>
  <si>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</si>
  <si>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</si>
  <si>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</si>
  <si>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</si>
  <si>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</si>
  <si>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</si>
  <si>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</si>
  <si>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</si>
  <si>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</si>
  <si>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</si>
  <si>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</si>
  <si>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</si>
  <si>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</si>
  <si>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</si>
  <si>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</si>
  <si>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</si>
  <si>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</si>
  <si>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</si>
  <si>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</si>
  <si>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</si>
  <si>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</si>
  <si>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</si>
  <si>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</si>
  <si>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</si>
  <si>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</si>
  <si>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</si>
  <si>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</si>
  <si>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</si>
  <si>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</si>
  <si>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</si>
  <si>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</si>
  <si>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</si>
  <si>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</si>
  <si>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</si>
  <si>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</si>
  <si>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</si>
  <si>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</si>
  <si>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</si>
  <si>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</si>
  <si>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</si>
  <si>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</si>
  <si>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</si>
  <si>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</si>
  <si>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</si>
  <si>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</si>
  <si>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</si>
  <si>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</si>
  <si>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</si>
  <si>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</si>
  <si>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</si>
  <si>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</si>
  <si>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</si>
  <si>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</si>
  <si>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</si>
  <si>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</si>
  <si>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</si>
  <si>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</si>
  <si>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</si>
  <si>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</si>
  <si>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</si>
  <si>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</si>
  <si>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</si>
  <si>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</si>
  <si>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</si>
  <si>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</si>
  <si>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</si>
  <si>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</si>
  <si>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</si>
  <si>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</si>
  <si>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</si>
  <si>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</si>
  <si>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</si>
  <si>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</si>
  <si>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</si>
  <si>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</si>
  <si>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</si>
  <si>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</si>
  <si>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</si>
  <si>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</si>
  <si>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</si>
  <si>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</si>
  <si>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</si>
  <si>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</si>
  <si>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</si>
  <si>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</si>
  <si>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</si>
  <si>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</si>
  <si>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</si>
  <si>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</si>
  <si>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</si>
  <si>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</si>
  <si>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</si>
  <si>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</si>
  <si>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</si>
  <si>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</si>
  <si>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</si>
  <si>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</si>
  <si>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</si>
  <si>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</si>
  <si>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</si>
  <si>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</si>
  <si>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</si>
  <si>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</si>
  <si>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</si>
  <si>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</si>
  <si>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</si>
  <si>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</si>
  <si>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</si>
  <si>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</si>
  <si>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</si>
  <si>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</si>
  <si>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</si>
  <si>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</si>
  <si>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</si>
  <si>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</si>
  <si>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</si>
  <si>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</si>
  <si>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</si>
  <si>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JL-2018-SHY-269</t>
    </r>
    <phoneticPr fontId="17" type="noConversion"/>
  </si>
  <si>
    <t>YP-2018-SHY-269</t>
    <phoneticPr fontId="17" type="noConversion"/>
  </si>
  <si>
    <t>2018/05/28-2018/06/25</t>
    <phoneticPr fontId="17" type="noConversion"/>
  </si>
  <si>
    <t>尚义二号水库中桥左幅3-5桩基</t>
    <phoneticPr fontId="17" type="noConversion"/>
  </si>
  <si>
    <t>968.60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</si>
</sst>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961.2166666666667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69</v>
      </c>
      <c r="R7" s="32">
        <f>(K18+K19+K20)/3</f>
        <v>968.56000000000006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143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YP-2018-SHY-269-1</v>
      </c>
      <c r="B15" s="37" t="s">
        <v>139</v>
      </c>
      <c r="C15" s="37"/>
      <c r="D15" s="43" t="str">
        <f>LEFT(L9,P9)</f>
        <v>2018/05/28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997.71</v>
      </c>
      <c r="L15" s="25">
        <f>K15/S6</f>
        <v>44.342666666666666</v>
      </c>
      <c r="M15" s="41">
        <f>R6/S6</f>
        <v>42.720740740740744</v>
      </c>
      <c r="N15" s="41">
        <f>M15</f>
        <v>42.720740740740744</v>
      </c>
      <c r="O15" s="37" t="s">
        <v>45</v>
      </c>
      <c r="P15" s="21">
        <f t="shared" ref="P15:P23" si="0">ROUND(K15/22.5,3)</f>
        <v>44.343000000000004</v>
      </c>
      <c r="Q15" s="40">
        <f>ROUND(AVERAGE(L15:L17),3)</f>
        <v>42.720999999999997</v>
      </c>
      <c r="R15" s="30">
        <f t="shared" ref="R15:R23" ca="1" si="1">ROUND(R$14+RAND()*S$14,2)</f>
        <v>963.19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YP-2018-SHY-269-2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938.35</v>
      </c>
      <c r="L16" s="25">
        <f>K16/S6</f>
        <v>41.704444444444448</v>
      </c>
      <c r="M16" s="41"/>
      <c r="N16" s="41"/>
      <c r="O16" s="37"/>
      <c r="P16" s="21">
        <f t="shared" si="0"/>
        <v>41.704000000000001</v>
      </c>
      <c r="Q16" s="40"/>
      <c r="R16" s="30">
        <f t="shared" ca="1" si="1"/>
        <v>980.82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YP-2018-SHY-269-3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947.59</v>
      </c>
      <c r="L17" s="25">
        <f>K17/S6</f>
        <v>42.115111111111112</v>
      </c>
      <c r="M17" s="41"/>
      <c r="N17" s="41"/>
      <c r="O17" s="37"/>
      <c r="P17" s="21">
        <f t="shared" si="0"/>
        <v>42.115000000000002</v>
      </c>
      <c r="Q17" s="40"/>
      <c r="R17" s="30">
        <f t="shared" ca="1" si="1"/>
        <v>1119.3699999999999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YP-2018-SHY-269-4</v>
      </c>
      <c r="B18" s="37" t="s">
        <v>139</v>
      </c>
      <c r="C18" s="37"/>
      <c r="D18" s="44" t="str">
        <f>D15</f>
        <v>2018/05/28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43.048888888888889</v>
      </c>
      <c r="M18" s="41">
        <f>R7/S6</f>
        <v>43.047111111111114</v>
      </c>
      <c r="N18" s="41">
        <f>M18</f>
        <v>43.047111111111114</v>
      </c>
      <c r="O18" s="37" t="s">
        <v>45</v>
      </c>
      <c r="P18" s="21">
        <f>ROUND(K19/22.5,3)</f>
        <v>43.926000000000002</v>
      </c>
      <c r="Q18" s="40">
        <f>ROUND(AVERAGE(L18:L20),3)</f>
        <v>43.046999999999997</v>
      </c>
      <c r="R18" s="30">
        <f t="shared" ca="1" si="1"/>
        <v>1068.78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YP-2018-SHY-269-5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988.34</v>
      </c>
      <c r="L19" s="25">
        <f>K19/S6</f>
        <v>43.926222222222222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1072.0899999999999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YP-2018-SHY-269-6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948.74</v>
      </c>
      <c r="L20" s="25">
        <f>K20/S6</f>
        <v>42.166222222222224</v>
      </c>
      <c r="M20" s="41"/>
      <c r="N20" s="41"/>
      <c r="O20" s="37"/>
      <c r="P20" s="21">
        <f t="shared" si="0"/>
        <v>42.165999999999997</v>
      </c>
      <c r="Q20" s="40"/>
      <c r="R20" s="30">
        <f t="shared" ca="1" si="1"/>
        <v>1110.1400000000001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995.21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1027.0999999999999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1060.51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1026.94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973.89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982.32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958.27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961.8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1020.82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980.42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1021.68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968.98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报告编号：BG-2018-SHY-269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YP-2018-SHY-269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尚义二号水库中桥左幅3-5桩基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YP-2018-SHY-269-1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2018/05/28-2018/06/25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44.342666666666666</v>
      </c>
      <c r="AT38" s="92"/>
      <c r="AU38" s="92"/>
      <c r="AV38" s="92"/>
      <c r="AW38" s="92"/>
      <c r="AX38" s="92"/>
      <c r="AY38" s="92"/>
      <c r="AZ38" s="92"/>
      <c r="BA38" s="92">
        <f>强度记录!M15</f>
        <v>42.720740740740744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122.1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YP-2018-SHY-269-2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41.704444444444448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YP-2018-SHY-269-3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42.115111111111112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YP-2018-SHY-269-4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2018/05/28-2018/06/25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43.048888888888889</v>
      </c>
      <c r="AT47" s="92"/>
      <c r="AU47" s="92"/>
      <c r="AV47" s="92"/>
      <c r="AW47" s="92"/>
      <c r="AX47" s="92"/>
      <c r="AY47" s="92"/>
      <c r="AZ47" s="92"/>
      <c r="BA47" s="92">
        <f>强度记录!M18</f>
        <v>43.047111111111114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YP-2018-SHY-269-5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43.926222222222222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YP-2018-SHY-269-6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42.166222222222224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2018-06-25T00:56:55Z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