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4D7E81FB-70A4-42FE-8574-9E6150D59AAB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<sst xmlns="http://schemas.openxmlformats.org/spreadsheetml/2006/main" count="470" uniqueCount="146">
  <si>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</si>
  <si>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</si>
  <si>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</si>
  <si>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</si>
  <si>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</si>
  <si>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</si>
  <si>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</si>
  <si>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</si>
  <si>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</si>
  <si>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</si>
  <si>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</si>
  <si>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</si>
  <si>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</si>
  <si>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</si>
  <si>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</si>
  <si>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</si>
  <si>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</si>
  <si>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</si>
  <si>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</si>
  <si>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</si>
  <si>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</si>
  <si>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</si>
  <si>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</si>
  <si>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</si>
  <si>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</si>
  <si>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</si>
  <si>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</si>
  <si>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</si>
  <si>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</si>
  <si>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</si>
  <si>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</si>
  <si>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</si>
  <si>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</si>
  <si>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</si>
  <si>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</si>
  <si>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</si>
  <si>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</si>
  <si>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</si>
  <si>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</si>
  <si>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</si>
  <si>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</si>
  <si>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</si>
  <si>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</si>
  <si>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</si>
  <si>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</si>
  <si>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</si>
  <si>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</si>
  <si>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</si>
  <si>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</si>
  <si>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</si>
  <si>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</si>
  <si>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</si>
  <si>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</si>
  <si>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</si>
  <si>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</si>
  <si>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</si>
  <si>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</si>
  <si>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</si>
  <si>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</si>
  <si>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</si>
  <si>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</si>
  <si>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</si>
  <si>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</si>
  <si>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</si>
  <si>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</si>
  <si>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</si>
  <si>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</si>
  <si>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</si>
  <si>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</si>
  <si>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</si>
  <si>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</si>
  <si>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</si>
  <si>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</si>
  <si>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</si>
  <si>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</si>
  <si>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</si>
  <si>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</si>
  <si>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</si>
  <si>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</si>
  <si>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</si>
  <si>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</si>
  <si>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</si>
  <si>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</si>
  <si>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</si>
  <si>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</si>
  <si>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</si>
  <si>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</si>
  <si>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</si>
  <si>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</si>
  <si>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</si>
  <si>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</si>
  <si>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</si>
  <si>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</si>
  <si>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</si>
  <si>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</si>
  <si>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</si>
  <si>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</si>
  <si>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</si>
  <si>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</si>
  <si>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</si>
  <si>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</si>
  <si>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</si>
  <si>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</si>
  <si>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</si>
  <si>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</si>
  <si>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</si>
  <si>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</si>
  <si>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</si>
  <si>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</si>
  <si>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</si>
  <si>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</si>
  <si>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</si>
  <si>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</si>
  <si>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</si>
  <si>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</si>
  <si>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</si>
  <si>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</si>
  <si>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</si>
  <si>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</si>
  <si>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</si>
  <si>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</si>
  <si>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</si>
  <si>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</si>
  <si>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</si>
  <si>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</si>
  <si>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</si>
  <si>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</si>
  <si>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</si>
  <si>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</si>
  <si>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</si>
  <si>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</si>
  <si>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</si>
  <si>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</si>
  <si>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</si>
  <si>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</si>
  <si>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</si>
  <si>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</si>
  <si>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</si>
  <si>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</si>
  <si>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</si>
  <si>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</si>
  <si>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2018/05/29-2018/06/26</t>
    <phoneticPr fontId="17" type="noConversion"/>
  </si>
  <si>
    <t>小校家中桥2-0 2-1立柱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</si>
  <si>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JL-2018-SHY-275</t>
    </r>
    <phoneticPr fontId="17" type="noConversion"/>
  </si>
  <si>
    <t>YP-2018-SHY-275</t>
    <phoneticPr fontId="17" type="noConversion"/>
  </si>
  <si>
    <t>959.96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</si>
</sst>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K20" sqref="K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143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142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973.45333333333338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144</v>
      </c>
      <c r="M7" s="45"/>
      <c r="N7" s="45"/>
      <c r="O7" s="45"/>
      <c r="P7" s="2" t="s">
        <v>10</v>
      </c>
      <c r="Q7" s="21" t="str">
        <f>RIGHT(L7,2)</f>
        <v>75</v>
      </c>
      <c r="R7" s="32">
        <f>(K18+K19+K20)/3</f>
        <v>968.64333333333332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141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YP-2018-SHY-275-1</v>
      </c>
      <c r="B15" s="37" t="s">
        <v>139</v>
      </c>
      <c r="C15" s="37"/>
      <c r="D15" s="43" t="str">
        <f>LEFT(L9,P9)</f>
        <v>2018/05/29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963.25</v>
      </c>
      <c r="L15" s="25">
        <f>K15/S6</f>
        <v>42.81111111111111</v>
      </c>
      <c r="M15" s="41">
        <f>R6/S6</f>
        <v>43.264592592592592</v>
      </c>
      <c r="N15" s="41">
        <f>M15</f>
        <v>43.264592592592592</v>
      </c>
      <c r="O15" s="37" t="s">
        <v>45</v>
      </c>
      <c r="P15" s="21">
        <f t="shared" ref="P15:P23" si="0">ROUND(K15/22.5,3)</f>
        <v>42.811</v>
      </c>
      <c r="Q15" s="40">
        <f>ROUND(AVERAGE(L15:L17),3)</f>
        <v>43.265000000000001</v>
      </c>
      <c r="R15" s="30">
        <f t="shared" ref="R15:R23" ca="1" si="1">ROUND(R$14+RAND()*S$14,2)</f>
        <v>1115.3699999999999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YP-2018-SHY-275-2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988.07</v>
      </c>
      <c r="L16" s="25">
        <f>K16/S6</f>
        <v>43.914222222222222</v>
      </c>
      <c r="M16" s="41"/>
      <c r="N16" s="41"/>
      <c r="O16" s="37"/>
      <c r="P16" s="21">
        <f t="shared" si="0"/>
        <v>43.914000000000001</v>
      </c>
      <c r="Q16" s="40"/>
      <c r="R16" s="30">
        <f t="shared" ca="1" si="1"/>
        <v>1108.47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YP-2018-SHY-275-3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969.04</v>
      </c>
      <c r="L17" s="25">
        <f>K17/S6</f>
        <v>43.068444444444445</v>
      </c>
      <c r="M17" s="41"/>
      <c r="N17" s="41"/>
      <c r="O17" s="37"/>
      <c r="P17" s="21">
        <f t="shared" si="0"/>
        <v>43.067999999999998</v>
      </c>
      <c r="Q17" s="40"/>
      <c r="R17" s="30">
        <f t="shared" ca="1" si="1"/>
        <v>1112.49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YP-2018-SHY-275-4</v>
      </c>
      <c r="B18" s="37" t="s">
        <v>139</v>
      </c>
      <c r="C18" s="37"/>
      <c r="D18" s="44" t="str">
        <f>D15</f>
        <v>2018/05/29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42.664888888888889</v>
      </c>
      <c r="M18" s="41">
        <f>R7/S6</f>
        <v>43.050814814814814</v>
      </c>
      <c r="N18" s="41">
        <f>M18</f>
        <v>43.050814814814814</v>
      </c>
      <c r="O18" s="37" t="s">
        <v>45</v>
      </c>
      <c r="P18" s="21">
        <f>ROUND(K19/22.5,3)</f>
        <v>43.402000000000001</v>
      </c>
      <c r="Q18" s="40">
        <f>ROUND(AVERAGE(L18:L20),3)</f>
        <v>43.051000000000002</v>
      </c>
      <c r="R18" s="30">
        <f t="shared" ca="1" si="1"/>
        <v>1050.4000000000001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YP-2018-SHY-275-5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976.54</v>
      </c>
      <c r="L19" s="25">
        <f>K19/S6</f>
        <v>43.401777777777774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1048.5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YP-2018-SHY-275-6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969.43</v>
      </c>
      <c r="L20" s="25">
        <f>K20/S6</f>
        <v>43.085777777777778</v>
      </c>
      <c r="M20" s="41"/>
      <c r="N20" s="41"/>
      <c r="O20" s="37"/>
      <c r="P20" s="21">
        <f t="shared" si="0"/>
        <v>43.085999999999999</v>
      </c>
      <c r="Q20" s="40"/>
      <c r="R20" s="30">
        <f t="shared" ca="1" si="1"/>
        <v>1053.18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1050.95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1032.19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1099.21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1022.2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967.51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992.88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999.72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999.55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1015.5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991.47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961.69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1017.53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报告编号：BG-2018-SHY-275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YP-2018-SHY-275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小校家中桥2-0 2-1立柱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35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YP-2018-SHY-275-1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2018/05/29-2018/06/26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140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42.81111111111111</v>
      </c>
      <c r="AT38" s="92"/>
      <c r="AU38" s="92"/>
      <c r="AV38" s="92"/>
      <c r="AW38" s="92"/>
      <c r="AX38" s="92"/>
      <c r="AY38" s="92"/>
      <c r="AZ38" s="92"/>
      <c r="BA38" s="92">
        <f>强度记录!M15</f>
        <v>43.264592592592592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123.6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YP-2018-SHY-275-2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43.914222222222222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YP-2018-SHY-275-3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43.068444444444445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YP-2018-SHY-275-4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2018/05/29-2018/06/26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140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42.664888888888889</v>
      </c>
      <c r="AT47" s="92"/>
      <c r="AU47" s="92"/>
      <c r="AV47" s="92"/>
      <c r="AW47" s="92"/>
      <c r="AX47" s="92"/>
      <c r="AY47" s="92"/>
      <c r="AZ47" s="92"/>
      <c r="BA47" s="92">
        <f>强度记录!M18</f>
        <v>43.050814814814814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123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YP-2018-SHY-275-5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43.401777777777774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YP-2018-SHY-275-6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43.085777777777778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2018-06-26T02:04:46Z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