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EF1D900A-6B0F-4DD7-AD3E-072A18827F5F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<sst xmlns="http://schemas.openxmlformats.org/spreadsheetml/2006/main" count="470" uniqueCount="146">
  <si>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</si>
  <si>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</si>
  <si>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</si>
  <si>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</si>
  <si>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</si>
  <si>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</si>
  <si>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</si>
  <si>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</si>
  <si>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</si>
  <si>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</si>
  <si>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</si>
  <si>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</si>
  <si>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</si>
  <si>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</si>
  <si>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</si>
  <si>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</si>
  <si>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</si>
  <si>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</si>
  <si>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</si>
  <si>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</si>
  <si>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</si>
  <si>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</si>
  <si>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</si>
  <si>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</si>
  <si>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</si>
  <si>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</si>
  <si>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</si>
  <si>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</si>
  <si>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</si>
  <si>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</si>
  <si>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</si>
  <si>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</si>
  <si>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</si>
  <si>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</si>
  <si>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</si>
  <si>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</si>
  <si>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</si>
  <si>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</si>
  <si>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</si>
  <si>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</si>
  <si>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</si>
  <si>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</si>
  <si>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</si>
  <si>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</si>
  <si>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</si>
  <si>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</si>
  <si>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</si>
  <si>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</si>
  <si>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</si>
  <si>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</si>
  <si>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</si>
  <si>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</si>
  <si>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</si>
  <si>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</si>
  <si>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</si>
  <si>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</si>
  <si>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</si>
  <si>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</si>
  <si>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</si>
  <si>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</si>
  <si>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</si>
  <si>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</si>
  <si>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</si>
  <si>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</si>
  <si>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</si>
  <si>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</si>
  <si>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</si>
  <si>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</si>
  <si>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</si>
  <si>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</si>
  <si>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</si>
  <si>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</si>
  <si>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</si>
  <si>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</si>
  <si>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</si>
  <si>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</si>
  <si>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</si>
  <si>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</si>
  <si>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</si>
  <si>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</si>
  <si>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</si>
  <si>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</si>
  <si>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</si>
  <si>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</si>
  <si>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</si>
  <si>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</si>
  <si>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</si>
  <si>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</si>
  <si>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</si>
  <si>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</si>
  <si>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</si>
  <si>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</si>
  <si>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</si>
  <si>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</si>
  <si>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</si>
  <si>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</si>
  <si>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</si>
  <si>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</si>
  <si>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</si>
  <si>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</si>
  <si>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</si>
  <si>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</si>
  <si>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</si>
  <si>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</si>
  <si>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</si>
  <si>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</si>
  <si>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</si>
  <si>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</si>
  <si>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</si>
  <si>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</si>
  <si>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</si>
  <si>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</si>
  <si>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</si>
  <si>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</si>
  <si>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</si>
  <si>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</si>
  <si>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</si>
  <si>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</si>
  <si>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</si>
  <si>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</si>
  <si>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</si>
  <si>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</si>
  <si>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</si>
  <si>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</si>
  <si>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</si>
  <si>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</si>
  <si>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</si>
  <si>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</si>
  <si>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</si>
  <si>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</si>
  <si>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</si>
  <si>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</si>
  <si>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</si>
  <si>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</si>
  <si>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</si>
  <si>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</si>
  <si>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</si>
  <si>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</si>
  <si>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</si>
  <si>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</si>
  <si>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</si>
  <si>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2018/05/29-2018/06/26</t>
    <phoneticPr fontId="17" type="noConversion"/>
  </si>
  <si>
    <t>双庄河中桥0-0桩基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</si>
  <si>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JL-2018-SHY-277</t>
    </r>
    <phoneticPr fontId="17" type="noConversion"/>
  </si>
  <si>
    <t>YP-2018-SHY-277</t>
    <phoneticPr fontId="17" type="noConversion"/>
  </si>
  <si>
    <t>936.67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</si>
</sst>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K20" sqref="K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143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142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968.14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144</v>
      </c>
      <c r="M7" s="45"/>
      <c r="N7" s="45"/>
      <c r="O7" s="45"/>
      <c r="P7" s="2" t="s">
        <v>10</v>
      </c>
      <c r="Q7" s="21" t="str">
        <f>RIGHT(L7,2)</f>
        <v>77</v>
      </c>
      <c r="R7" s="32">
        <f>(K18+K19+K20)/3</f>
        <v>953.13333333333333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141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YP-2018-SHY-277-1</v>
      </c>
      <c r="B15" s="37" t="s">
        <v>139</v>
      </c>
      <c r="C15" s="37"/>
      <c r="D15" s="43" t="str">
        <f>LEFT(L9,P9)</f>
        <v>2018/05/29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985.8</v>
      </c>
      <c r="L15" s="25">
        <f>K15/S6</f>
        <v>43.813333333333333</v>
      </c>
      <c r="M15" s="41">
        <f>R6/S6</f>
        <v>43.028444444444446</v>
      </c>
      <c r="N15" s="41">
        <f>M15</f>
        <v>43.028444444444446</v>
      </c>
      <c r="O15" s="37" t="s">
        <v>45</v>
      </c>
      <c r="P15" s="21">
        <f t="shared" ref="P15:P23" si="0">ROUND(K15/22.5,3)</f>
        <v>43.813000000000002</v>
      </c>
      <c r="Q15" s="40">
        <f>ROUND(AVERAGE(L15:L17),3)</f>
        <v>43.027999999999999</v>
      </c>
      <c r="R15" s="30">
        <f t="shared" ref="R15:R23" ca="1" si="1">ROUND(R$14+RAND()*S$14,2)</f>
        <v>995.62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YP-2018-SHY-277-2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947.52</v>
      </c>
      <c r="L16" s="25">
        <f>K16/S6</f>
        <v>42.112000000000002</v>
      </c>
      <c r="M16" s="41"/>
      <c r="N16" s="41"/>
      <c r="O16" s="37"/>
      <c r="P16" s="21">
        <f t="shared" si="0"/>
        <v>42.112000000000002</v>
      </c>
      <c r="Q16" s="40"/>
      <c r="R16" s="30">
        <f t="shared" ca="1" si="1"/>
        <v>974.24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YP-2018-SHY-277-3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971.1</v>
      </c>
      <c r="L17" s="25">
        <f>K17/S6</f>
        <v>43.160000000000004</v>
      </c>
      <c r="M17" s="41"/>
      <c r="N17" s="41"/>
      <c r="O17" s="37"/>
      <c r="P17" s="21">
        <f t="shared" si="0"/>
        <v>43.16</v>
      </c>
      <c r="Q17" s="40"/>
      <c r="R17" s="30">
        <f t="shared" ca="1" si="1"/>
        <v>1076.22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YP-2018-SHY-277-4</v>
      </c>
      <c r="B18" s="37" t="s">
        <v>139</v>
      </c>
      <c r="C18" s="37"/>
      <c r="D18" s="44" t="str">
        <f>D15</f>
        <v>2018/05/29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41.629777777777775</v>
      </c>
      <c r="M18" s="41">
        <f>R7/S6</f>
        <v>42.361481481481484</v>
      </c>
      <c r="N18" s="41">
        <f>M18</f>
        <v>42.361481481481484</v>
      </c>
      <c r="O18" s="37" t="s">
        <v>45</v>
      </c>
      <c r="P18" s="21">
        <f>ROUND(K19/22.5,3)</f>
        <v>43.305</v>
      </c>
      <c r="Q18" s="40">
        <f>ROUND(AVERAGE(L18:L20),3)</f>
        <v>42.360999999999997</v>
      </c>
      <c r="R18" s="30">
        <f t="shared" ca="1" si="1"/>
        <v>1004.88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YP-2018-SHY-277-5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974.37</v>
      </c>
      <c r="L19" s="25">
        <f>K19/S6</f>
        <v>43.305333333333337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997.51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YP-2018-SHY-277-6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948.36</v>
      </c>
      <c r="L20" s="25">
        <f>K20/S6</f>
        <v>42.149333333333331</v>
      </c>
      <c r="M20" s="41"/>
      <c r="N20" s="41"/>
      <c r="O20" s="37"/>
      <c r="P20" s="21">
        <f t="shared" si="0"/>
        <v>42.149000000000001</v>
      </c>
      <c r="Q20" s="40"/>
      <c r="R20" s="30">
        <f t="shared" ca="1" si="1"/>
        <v>1017.42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1088.05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1044.81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1060.81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1017.75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950.34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996.02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998.77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994.72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1011.3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989.2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957.27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1028.69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报告编号：BG-2018-SHY-277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YP-2018-SHY-277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双庄河中桥0-0桩基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35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YP-2018-SHY-277-1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2018/05/29-2018/06/26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140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43.813333333333333</v>
      </c>
      <c r="AT38" s="92"/>
      <c r="AU38" s="92"/>
      <c r="AV38" s="92"/>
      <c r="AW38" s="92"/>
      <c r="AX38" s="92"/>
      <c r="AY38" s="92"/>
      <c r="AZ38" s="92"/>
      <c r="BA38" s="92">
        <f>强度记录!M15</f>
        <v>43.028444444444446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122.9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YP-2018-SHY-277-2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42.112000000000002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YP-2018-SHY-277-3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43.160000000000004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YP-2018-SHY-277-4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2018/05/29-2018/06/26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140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41.629777777777775</v>
      </c>
      <c r="AT47" s="92"/>
      <c r="AU47" s="92"/>
      <c r="AV47" s="92"/>
      <c r="AW47" s="92"/>
      <c r="AX47" s="92"/>
      <c r="AY47" s="92"/>
      <c r="AZ47" s="92"/>
      <c r="BA47" s="92">
        <f>强度记录!M18</f>
        <v>42.361481481481484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121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YP-2018-SHY-277-5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43.305333333333337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YP-2018-SHY-277-6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42.149333333333331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2018-06-26T02:07:59Z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