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0F0435A-A21A-4181-80D7-E9678EA17FB0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<sst xmlns="http://schemas.openxmlformats.org/spreadsheetml/2006/main" count="470" uniqueCount="146">
  <si>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</si>
  <si>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</si>
  <si>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</si>
  <si>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</si>
  <si>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</si>
  <si>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</si>
  <si>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</si>
  <si>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</si>
  <si>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</si>
  <si>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</si>
  <si>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</si>
  <si>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</si>
  <si>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</si>
  <si>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</si>
  <si>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</si>
  <si>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</si>
  <si>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</si>
  <si>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</si>
  <si>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</si>
  <si>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</si>
  <si>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</si>
  <si>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</si>
  <si>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</si>
  <si>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</si>
  <si>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</si>
  <si>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</si>
  <si>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</si>
  <si>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</si>
  <si>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</si>
  <si>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</si>
  <si>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</si>
  <si>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</si>
  <si>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</si>
  <si>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</si>
  <si>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</si>
  <si>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</si>
  <si>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</si>
  <si>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</si>
  <si>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</si>
  <si>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</si>
  <si>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</si>
  <si>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</si>
  <si>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</si>
  <si>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</si>
  <si>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</si>
  <si>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</si>
  <si>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</si>
  <si>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</si>
  <si>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</si>
  <si>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</si>
  <si>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</si>
  <si>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</si>
  <si>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</si>
  <si>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</si>
  <si>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</si>
  <si>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</si>
  <si>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</si>
  <si>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</si>
  <si>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</si>
  <si>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</si>
  <si>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</si>
  <si>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</si>
  <si>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</si>
  <si>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</si>
  <si>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</si>
  <si>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</si>
  <si>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</si>
  <si>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</si>
  <si>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</si>
  <si>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</si>
  <si>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</si>
  <si>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</si>
  <si>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</si>
  <si>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</si>
  <si>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</si>
  <si>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</si>
  <si>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</si>
  <si>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</si>
  <si>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</si>
  <si>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</si>
  <si>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</si>
  <si>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</si>
  <si>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</si>
  <si>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</si>
  <si>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</si>
  <si>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</si>
  <si>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</si>
  <si>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</si>
  <si>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</si>
  <si>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</si>
  <si>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</si>
  <si>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</si>
  <si>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</si>
  <si>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</si>
  <si>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</si>
  <si>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</si>
  <si>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</si>
  <si>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</si>
  <si>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</si>
  <si>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</si>
  <si>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</si>
  <si>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</si>
  <si>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</si>
  <si>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</si>
  <si>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</si>
  <si>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</si>
  <si>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</si>
  <si>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</si>
  <si>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</si>
  <si>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</si>
  <si>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</si>
  <si>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</si>
  <si>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</si>
  <si>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</si>
  <si>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</si>
  <si>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</si>
  <si>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</si>
  <si>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</si>
  <si>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</si>
  <si>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</si>
  <si>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</si>
  <si>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</si>
  <si>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</si>
  <si>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</si>
  <si>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</si>
  <si>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</si>
  <si>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</si>
  <si>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</si>
  <si>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</si>
  <si>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</si>
  <si>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</si>
  <si>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</si>
  <si>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</si>
  <si>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</si>
  <si>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</si>
  <si>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</si>
  <si>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</si>
  <si>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</si>
  <si>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</si>
  <si>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</si>
  <si>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</si>
  <si>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2018/05/29-2018/06/26</t>
    <phoneticPr fontId="17" type="noConversion"/>
  </si>
  <si>
    <t>双庄河中桥0-2桩基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</si>
  <si>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JL-2018-SHY-279</t>
    </r>
    <phoneticPr fontId="17" type="noConversion"/>
  </si>
  <si>
    <t>YP-2018-SHY-279</t>
    <phoneticPr fontId="17" type="noConversion"/>
  </si>
  <si>
    <t>924.72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</si>
</sst>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952.37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79</v>
      </c>
      <c r="R7" s="32">
        <f>(K18+K19+K20)/3</f>
        <v>964.46999999999991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YP-2018-SHY-279-1</v>
      </c>
      <c r="B15" s="37" t="s">
        <v>139</v>
      </c>
      <c r="C15" s="37"/>
      <c r="D15" s="43" t="str">
        <f>LEFT(L9,P9)</f>
        <v>2018/05/29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932.63</v>
      </c>
      <c r="L15" s="25">
        <f>K15/S6</f>
        <v>41.450222222222223</v>
      </c>
      <c r="M15" s="41">
        <f>R6/S6</f>
        <v>42.327555555555556</v>
      </c>
      <c r="N15" s="41">
        <f>M15</f>
        <v>42.327555555555556</v>
      </c>
      <c r="O15" s="37" t="s">
        <v>45</v>
      </c>
      <c r="P15" s="21">
        <f t="shared" ref="P15:P23" si="0">ROUND(K15/22.5,3)</f>
        <v>41.45</v>
      </c>
      <c r="Q15" s="40">
        <f>ROUND(AVERAGE(L15:L17),3)</f>
        <v>42.328000000000003</v>
      </c>
      <c r="R15" s="30">
        <f t="shared" ref="R15:R23" ca="1" si="1">ROUND(R$14+RAND()*S$14,2)</f>
        <v>992.67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YP-2018-SHY-279-2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954.32</v>
      </c>
      <c r="L16" s="25">
        <f>K16/S6</f>
        <v>42.414222222222222</v>
      </c>
      <c r="M16" s="41"/>
      <c r="N16" s="41"/>
      <c r="O16" s="37"/>
      <c r="P16" s="21">
        <f t="shared" si="0"/>
        <v>42.414000000000001</v>
      </c>
      <c r="Q16" s="40"/>
      <c r="R16" s="30">
        <f t="shared" ca="1" si="1"/>
        <v>985.84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YP-2018-SHY-279-3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970.16</v>
      </c>
      <c r="L17" s="25">
        <f>K17/S6</f>
        <v>43.118222222222222</v>
      </c>
      <c r="M17" s="41"/>
      <c r="N17" s="41"/>
      <c r="O17" s="37"/>
      <c r="P17" s="21">
        <f t="shared" si="0"/>
        <v>43.118000000000002</v>
      </c>
      <c r="Q17" s="40"/>
      <c r="R17" s="30">
        <f t="shared" ca="1" si="1"/>
        <v>1064.31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YP-2018-SHY-279-4</v>
      </c>
      <c r="B18" s="37" t="s">
        <v>139</v>
      </c>
      <c r="C18" s="37"/>
      <c r="D18" s="44" t="str">
        <f>D15</f>
        <v>2018/05/29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41.098666666666666</v>
      </c>
      <c r="M18" s="41">
        <f>R7/S6</f>
        <v>42.865333333333332</v>
      </c>
      <c r="N18" s="41">
        <f>M18</f>
        <v>42.865333333333332</v>
      </c>
      <c r="O18" s="37" t="s">
        <v>45</v>
      </c>
      <c r="P18" s="21">
        <f>ROUND(K19/22.5,3)</f>
        <v>43.478999999999999</v>
      </c>
      <c r="Q18" s="40">
        <f>ROUND(AVERAGE(L18:L20),3)</f>
        <v>42.865000000000002</v>
      </c>
      <c r="R18" s="30">
        <f t="shared" ca="1" si="1"/>
        <v>1002.8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YP-2018-SHY-279-5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978.27</v>
      </c>
      <c r="L19" s="25">
        <f>K19/S6</f>
        <v>43.478666666666669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986.61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YP-2018-SHY-279-6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990.42</v>
      </c>
      <c r="L20" s="25">
        <f>K20/S6</f>
        <v>44.018666666666668</v>
      </c>
      <c r="M20" s="41"/>
      <c r="N20" s="41"/>
      <c r="O20" s="37"/>
      <c r="P20" s="21">
        <f t="shared" si="0"/>
        <v>44.018999999999998</v>
      </c>
      <c r="Q20" s="40"/>
      <c r="R20" s="30">
        <f t="shared" ca="1" si="1"/>
        <v>1043.8599999999999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1113.8900000000001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1094.18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987.33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958.36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964.55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971.17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1001.72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968.75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953.8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971.49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1020.15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1004.12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报告编号：BG-2018-SHY-279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YP-2018-SHY-279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双庄河中桥0-2桩基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YP-2018-SHY-279-1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2018/05/29-2018/06/26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41.450222222222223</v>
      </c>
      <c r="AT38" s="92"/>
      <c r="AU38" s="92"/>
      <c r="AV38" s="92"/>
      <c r="AW38" s="92"/>
      <c r="AX38" s="92"/>
      <c r="AY38" s="92"/>
      <c r="AZ38" s="92"/>
      <c r="BA38" s="92">
        <f>强度记录!M15</f>
        <v>42.327555555555556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120.9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YP-2018-SHY-279-2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42.414222222222222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YP-2018-SHY-279-3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43.118222222222222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YP-2018-SHY-279-4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2018/05/29-2018/06/26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41.098666666666666</v>
      </c>
      <c r="AT47" s="92"/>
      <c r="AU47" s="92"/>
      <c r="AV47" s="92"/>
      <c r="AW47" s="92"/>
      <c r="AX47" s="92"/>
      <c r="AY47" s="92"/>
      <c r="AZ47" s="92"/>
      <c r="BA47" s="92">
        <f>强度记录!M18</f>
        <v>42.865333333333332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122.5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YP-2018-SHY-279-5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43.478666666666669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YP-2018-SHY-279-6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44.018666666666668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