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FF373B58-3FC8-41E6-AF6B-E43CB3F90A2F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<sst xmlns="http://schemas.openxmlformats.org/spreadsheetml/2006/main" count="470" uniqueCount="146">
  <si>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</si>
  <si>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</si>
  <si>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</si>
  <si>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</si>
  <si>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</si>
  <si>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</si>
  <si>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</si>
  <si>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</si>
  <si>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</si>
  <si>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</si>
  <si>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</si>
  <si>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</si>
  <si>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</si>
  <si>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</si>
  <si>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</si>
  <si>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</si>
  <si>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</si>
  <si>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</si>
  <si>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</si>
  <si>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</si>
  <si>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</si>
  <si>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</si>
  <si>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</si>
  <si>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</si>
  <si>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</si>
  <si>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</si>
  <si>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</si>
  <si>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</si>
  <si>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</si>
  <si>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</si>
  <si>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</si>
  <si>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</si>
  <si>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</si>
  <si>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</si>
  <si>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</si>
  <si>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</si>
  <si>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</si>
  <si>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</si>
  <si>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</si>
  <si>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</si>
  <si>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</si>
  <si>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</si>
  <si>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</si>
  <si>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</si>
  <si>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</si>
  <si>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</si>
  <si>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</si>
  <si>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</si>
  <si>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</si>
  <si>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</si>
  <si>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</si>
  <si>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</si>
  <si>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</si>
  <si>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</si>
  <si>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</si>
  <si>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</si>
  <si>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</si>
  <si>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</si>
  <si>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</si>
  <si>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</si>
  <si>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</si>
  <si>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</si>
  <si>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</si>
  <si>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</si>
  <si>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</si>
  <si>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</si>
  <si>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</si>
  <si>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</si>
  <si>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</si>
  <si>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</si>
  <si>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</si>
  <si>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</si>
  <si>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</si>
  <si>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</si>
  <si>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</si>
  <si>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</si>
  <si>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</si>
  <si>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</si>
  <si>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</si>
  <si>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</si>
  <si>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</si>
  <si>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</si>
  <si>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</si>
  <si>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</si>
  <si>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</si>
  <si>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</si>
  <si>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</si>
  <si>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</si>
  <si>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</si>
  <si>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</si>
  <si>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</si>
  <si>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</si>
  <si>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</si>
  <si>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</si>
  <si>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</si>
  <si>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</si>
  <si>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</si>
  <si>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</si>
  <si>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</si>
  <si>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</si>
  <si>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</si>
  <si>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</si>
  <si>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</si>
  <si>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</si>
  <si>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</si>
  <si>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</si>
  <si>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</si>
  <si>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</si>
  <si>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</si>
  <si>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</si>
  <si>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</si>
  <si>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</si>
  <si>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</si>
  <si>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</si>
  <si>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</si>
  <si>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</si>
  <si>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</si>
  <si>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</si>
  <si>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</si>
  <si>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</si>
  <si>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</si>
  <si>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</si>
  <si>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</si>
  <si>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</si>
  <si>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</si>
  <si>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</si>
  <si>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</si>
  <si>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</si>
  <si>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</si>
  <si>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</si>
  <si>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</si>
  <si>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</si>
  <si>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</si>
  <si>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</si>
  <si>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</si>
  <si>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</si>
  <si>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</si>
  <si>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</si>
  <si>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</si>
  <si>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2018/05/31-2018/06/28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</si>
  <si>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</si>
  <si>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</si>
  <si>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JL-2018-SHY-287</t>
    </r>
    <phoneticPr fontId="17" type="noConversion"/>
  </si>
  <si>
    <t>YP-2018-SHY-287</t>
    <phoneticPr fontId="17" type="noConversion"/>
  </si>
  <si>
    <t>K23+738.8乡道分离立交板梁第三跨-2</t>
    <phoneticPr fontId="17" type="noConversion"/>
  </si>
  <si>
    <t>1262.00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</si>
</sst>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1239.7666666666667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87</v>
      </c>
      <c r="R7" s="32">
        <f>(K18+K19+K20)/3</f>
        <v>1239.4666666666665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YP-2018-SHY-287-1</v>
      </c>
      <c r="B15" s="37" t="s">
        <v>140</v>
      </c>
      <c r="C15" s="37"/>
      <c r="D15" s="43" t="str">
        <f>LEFT(L9,P9)</f>
        <v>2018/05/31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1206</v>
      </c>
      <c r="L15" s="25">
        <f>K15/S6</f>
        <v>53.6</v>
      </c>
      <c r="M15" s="41">
        <f>R6/S6</f>
        <v>55.10074074074074</v>
      </c>
      <c r="N15" s="41">
        <f>M15</f>
        <v>55.10074074074074</v>
      </c>
      <c r="O15" s="37" t="s">
        <v>45</v>
      </c>
      <c r="P15" s="21">
        <f t="shared" ref="P15:P23" si="0">ROUND(K15/22.5,3)</f>
        <v>53.6</v>
      </c>
      <c r="Q15" s="40">
        <f>ROUND(AVERAGE(L15:L17),3)</f>
        <v>55.100999999999999</v>
      </c>
      <c r="R15" s="30">
        <f t="shared" ref="R15:R23" ca="1" si="1">ROUND(R$14+RAND()*S$14,2)</f>
        <v>1098.56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YP-2018-SHY-287-2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1266.7</v>
      </c>
      <c r="L16" s="25">
        <f>K16/S6</f>
        <v>56.297777777777782</v>
      </c>
      <c r="M16" s="41"/>
      <c r="N16" s="41"/>
      <c r="O16" s="37"/>
      <c r="P16" s="21">
        <f t="shared" si="0"/>
        <v>56.298000000000002</v>
      </c>
      <c r="Q16" s="40"/>
      <c r="R16" s="30">
        <f t="shared" ca="1" si="1"/>
        <v>1030.6600000000001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YP-2018-SHY-287-3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1246.5999999999999</v>
      </c>
      <c r="L17" s="25">
        <f>K17/S6</f>
        <v>55.404444444444444</v>
      </c>
      <c r="M17" s="41"/>
      <c r="N17" s="41"/>
      <c r="O17" s="37"/>
      <c r="P17" s="21">
        <f t="shared" si="0"/>
        <v>55.404000000000003</v>
      </c>
      <c r="Q17" s="40"/>
      <c r="R17" s="30">
        <f t="shared" ca="1" si="1"/>
        <v>1004.78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YP-2018-SHY-287-4</v>
      </c>
      <c r="B18" s="37" t="s">
        <v>140</v>
      </c>
      <c r="C18" s="37"/>
      <c r="D18" s="44" t="str">
        <f>D15</f>
        <v>2018/05/31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56.088888888888889</v>
      </c>
      <c r="M18" s="41">
        <f>R7/S6</f>
        <v>55.087407407407397</v>
      </c>
      <c r="N18" s="41">
        <f>M18</f>
        <v>55.087407407407397</v>
      </c>
      <c r="O18" s="37" t="s">
        <v>45</v>
      </c>
      <c r="P18" s="21">
        <f>ROUND(K19/22.5,3)</f>
        <v>55.363999999999997</v>
      </c>
      <c r="Q18" s="40">
        <f>ROUND(AVERAGE(L18:L20),3)</f>
        <v>55.087000000000003</v>
      </c>
      <c r="R18" s="30">
        <f t="shared" ca="1" si="1"/>
        <v>1060.43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YP-2018-SHY-287-5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1245.7</v>
      </c>
      <c r="L19" s="25">
        <f>K19/S6</f>
        <v>55.364444444444445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1091.98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YP-2018-SHY-287-6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1210.7</v>
      </c>
      <c r="L20" s="25">
        <f>K20/S6</f>
        <v>53.808888888888887</v>
      </c>
      <c r="M20" s="41"/>
      <c r="N20" s="41"/>
      <c r="O20" s="37"/>
      <c r="P20" s="21">
        <f t="shared" si="0"/>
        <v>53.808999999999997</v>
      </c>
      <c r="Q20" s="40"/>
      <c r="R20" s="30">
        <f t="shared" ca="1" si="1"/>
        <v>1068.28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1040.3800000000001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1010.81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1055.55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1002.24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974.35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1020.48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1027.71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966.82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982.18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997.83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964.3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954.08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BW32" sqref="BW3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报告编号：BG-2018-SHY-287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YP-2018-SHY-287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K23+738.8乡道分离立交板梁第三跨-2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50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YP-2018-SHY-287-1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2018/05/31-2018/06/28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141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53.6</v>
      </c>
      <c r="AT38" s="92"/>
      <c r="AU38" s="92"/>
      <c r="AV38" s="92"/>
      <c r="AW38" s="92"/>
      <c r="AX38" s="92"/>
      <c r="AY38" s="92"/>
      <c r="AZ38" s="92"/>
      <c r="BA38" s="92">
        <f>强度记录!M15</f>
        <v>55.10074074074074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110.2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YP-2018-SHY-287-2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56.297777777777782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YP-2018-SHY-287-3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55.404444444444444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YP-2018-SHY-287-4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2018/05/31-2018/06/28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141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56.088888888888889</v>
      </c>
      <c r="AT47" s="92"/>
      <c r="AU47" s="92"/>
      <c r="AV47" s="92"/>
      <c r="AW47" s="92"/>
      <c r="AX47" s="92"/>
      <c r="AY47" s="92"/>
      <c r="AZ47" s="92"/>
      <c r="BA47" s="92">
        <f>强度记录!M18</f>
        <v>55.087407407407397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110.2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YP-2018-SHY-287-5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55.364444444444445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YP-2018-SHY-287-6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53.808888888888887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2018-06-28T07:40:36Z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