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071F3C18-FCB1-4D2B-8A0F-BB3E90592DBC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<sst xmlns="http://schemas.openxmlformats.org/spreadsheetml/2006/main" count="470" uniqueCount="146">
  <si>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</si>
  <si>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</si>
  <si>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</si>
  <si>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</si>
  <si>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</si>
  <si>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</si>
  <si>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</si>
  <si>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</si>
  <si>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</si>
  <si>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</si>
  <si>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</si>
  <si>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</si>
  <si>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</si>
  <si>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</si>
  <si>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</si>
  <si>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</si>
  <si>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</si>
  <si>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</si>
  <si>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</si>
  <si>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</si>
  <si>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</si>
  <si>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</si>
  <si>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</si>
  <si>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</si>
  <si>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</si>
  <si>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</si>
  <si>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</si>
  <si>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</si>
  <si>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</si>
  <si>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</si>
  <si>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</si>
  <si>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</si>
  <si>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</si>
  <si>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</si>
  <si>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</si>
  <si>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</si>
  <si>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</si>
  <si>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</si>
  <si>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</si>
  <si>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</si>
  <si>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</si>
  <si>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</si>
  <si>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</si>
  <si>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</si>
  <si>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</si>
  <si>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</si>
  <si>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</si>
  <si>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</si>
  <si>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</si>
  <si>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</si>
  <si>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</si>
  <si>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</si>
  <si>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</si>
  <si>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</si>
  <si>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</si>
  <si>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</si>
  <si>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</si>
  <si>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</si>
  <si>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</si>
  <si>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</si>
  <si>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</si>
  <si>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</si>
  <si>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</si>
  <si>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</si>
  <si>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</si>
  <si>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</si>
  <si>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</si>
  <si>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</si>
  <si>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</si>
  <si>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</si>
  <si>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</si>
  <si>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</si>
  <si>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</si>
  <si>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</si>
  <si>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</si>
  <si>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</si>
  <si>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</si>
  <si>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</si>
  <si>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</si>
  <si>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</si>
  <si>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</si>
  <si>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</si>
  <si>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</si>
  <si>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</si>
  <si>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</si>
  <si>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</si>
  <si>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</si>
  <si>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</si>
  <si>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</si>
  <si>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</si>
  <si>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</si>
  <si>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</si>
  <si>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</si>
  <si>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</si>
  <si>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</si>
  <si>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</si>
  <si>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</si>
  <si>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</si>
  <si>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</si>
  <si>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</si>
  <si>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</si>
  <si>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</si>
  <si>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</si>
  <si>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</si>
  <si>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</si>
  <si>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</si>
  <si>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</si>
  <si>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</si>
  <si>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</si>
  <si>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</si>
  <si>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</si>
  <si>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</si>
  <si>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</si>
  <si>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</si>
  <si>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</si>
  <si>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</si>
  <si>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</si>
  <si>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</si>
  <si>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</si>
  <si>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</si>
  <si>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</si>
  <si>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</si>
  <si>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</si>
  <si>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</si>
  <si>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</si>
  <si>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</si>
  <si>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</si>
  <si>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</si>
  <si>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</si>
  <si>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</si>
  <si>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</si>
  <si>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</si>
  <si>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</si>
  <si>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</si>
  <si>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</si>
  <si>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</si>
  <si>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</si>
  <si>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</si>
  <si>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</si>
  <si>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2018/05/31-2018/06/28</t>
    <phoneticPr fontId="17" type="noConversion"/>
  </si>
  <si>
    <t>50</t>
    <phoneticPr fontId="17" type="noConversion"/>
  </si>
  <si>
    <t>≥50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</si>
  <si>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JL-2018-SHY-288</t>
    </r>
    <phoneticPr fontId="17" type="noConversion"/>
  </si>
  <si>
    <t>YP-2018-SHY-288</t>
    <phoneticPr fontId="17" type="noConversion"/>
  </si>
  <si>
    <t>K23+738.8乡道分离立交板梁第三跨-3</t>
    <phoneticPr fontId="17" type="noConversion"/>
  </si>
  <si>
    <t>1253.20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</si>
</sst>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142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144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1242.7666666666667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143</v>
      </c>
      <c r="M7" s="47"/>
      <c r="N7" s="47"/>
      <c r="O7" s="47"/>
      <c r="P7" s="2" t="s">
        <v>10</v>
      </c>
      <c r="Q7" s="21" t="str">
        <f>RIGHT(L7,2)</f>
        <v>88</v>
      </c>
      <c r="R7" s="32">
        <f>(K18+K19+K20)/3</f>
        <v>1232.9666666666667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139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YP-2018-SHY-288-1</v>
      </c>
      <c r="B15" s="42" t="s">
        <v>140</v>
      </c>
      <c r="C15" s="42"/>
      <c r="D15" s="49" t="str">
        <f>LEFT(L9,P9)</f>
        <v>2018/05/31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1269.3</v>
      </c>
      <c r="L15" s="25">
        <f>K15/S6</f>
        <v>56.413333333333334</v>
      </c>
      <c r="M15" s="51">
        <f>R6/S6</f>
        <v>55.234074074074073</v>
      </c>
      <c r="N15" s="51">
        <f>M15</f>
        <v>55.234074074074073</v>
      </c>
      <c r="O15" s="42" t="s">
        <v>45</v>
      </c>
      <c r="P15" s="21">
        <f t="shared" ref="P15:P23" si="0">ROUND(K15/22.5,3)</f>
        <v>56.412999999999997</v>
      </c>
      <c r="Q15" s="50">
        <f>ROUND(AVERAGE(L15:L17),3)</f>
        <v>55.234000000000002</v>
      </c>
      <c r="R15" s="30">
        <f t="shared" ref="R15:R23" ca="1" si="1">ROUND(R$14+RAND()*S$14,2)</f>
        <v>1010.04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YP-2018-SHY-288-2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1255.2</v>
      </c>
      <c r="L16" s="25">
        <f>K16/S6</f>
        <v>55.786666666666669</v>
      </c>
      <c r="M16" s="51"/>
      <c r="N16" s="51"/>
      <c r="O16" s="42"/>
      <c r="P16" s="21">
        <f t="shared" si="0"/>
        <v>55.786999999999999</v>
      </c>
      <c r="Q16" s="50"/>
      <c r="R16" s="30">
        <f t="shared" ca="1" si="1"/>
        <v>1052.3399999999999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YP-2018-SHY-288-3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1203.8</v>
      </c>
      <c r="L17" s="25">
        <f>K17/S6</f>
        <v>53.502222222222223</v>
      </c>
      <c r="M17" s="51"/>
      <c r="N17" s="51"/>
      <c r="O17" s="42"/>
      <c r="P17" s="21">
        <f t="shared" si="0"/>
        <v>53.502000000000002</v>
      </c>
      <c r="Q17" s="50"/>
      <c r="R17" s="30">
        <f t="shared" ca="1" si="1"/>
        <v>985.94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YP-2018-SHY-288-4</v>
      </c>
      <c r="B18" s="42" t="s">
        <v>140</v>
      </c>
      <c r="C18" s="42"/>
      <c r="D18" s="46" t="str">
        <f>D15</f>
        <v>2018/05/31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55.69777777777778</v>
      </c>
      <c r="M18" s="51">
        <f>R7/S6</f>
        <v>54.79851851851852</v>
      </c>
      <c r="N18" s="51">
        <f>M18</f>
        <v>54.79851851851852</v>
      </c>
      <c r="O18" s="42" t="s">
        <v>45</v>
      </c>
      <c r="P18" s="21">
        <f>ROUND(K19/22.5,3)</f>
        <v>54.764000000000003</v>
      </c>
      <c r="Q18" s="50">
        <f>ROUND(AVERAGE(L18:L20),3)</f>
        <v>54.798999999999999</v>
      </c>
      <c r="R18" s="30">
        <f t="shared" ca="1" si="1"/>
        <v>1049.81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YP-2018-SHY-288-5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1232.2</v>
      </c>
      <c r="L19" s="25">
        <f>K19/S6</f>
        <v>54.764444444444443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1052.53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YP-2018-SHY-288-6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1213.5</v>
      </c>
      <c r="L20" s="25">
        <f>K20/S6</f>
        <v>53.93333333333333</v>
      </c>
      <c r="M20" s="51"/>
      <c r="N20" s="51"/>
      <c r="O20" s="42"/>
      <c r="P20" s="21">
        <f t="shared" si="0"/>
        <v>53.933</v>
      </c>
      <c r="Q20" s="50"/>
      <c r="R20" s="30">
        <f t="shared" ca="1" si="1"/>
        <v>973.29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1043.1099999999999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1044.69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1111.57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969.02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1009.75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1026.23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1026.33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1011.65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954.39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971.18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1001.39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1009.72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0" zoomScaleNormal="100" zoomScaleSheetLayoutView="100" workbookViewId="0">
      <selection activeCell="BW32" sqref="BW32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报告编号：BG-2018-SHY-288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YP-2018-SHY-288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K23+738.8乡道分离立交板梁第三跨-3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50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YP-2018-SHY-288-1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2018/05/31-2018/06/28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141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56.413333333333334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55.234074074074073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110.5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YP-2018-SHY-288-2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55.786666666666669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YP-2018-SHY-288-3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53.502222222222223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YP-2018-SHY-288-4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2018/05/31-2018/06/28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141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55.69777777777778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54.79851851851852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109.6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YP-2018-SHY-288-5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54.764444444444443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YP-2018-SHY-288-6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53.93333333333333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2018-06-28T07:42:26Z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