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9D5F83AE-BC19-431F-99FE-622797E5BC77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<sst xmlns="http://schemas.openxmlformats.org/spreadsheetml/2006/main" count="470" uniqueCount="146">
  <si>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</si>
  <si>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</si>
  <si>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</si>
  <si>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</si>
  <si>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</si>
  <si>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</si>
  <si>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</si>
  <si>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</si>
  <si>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</si>
  <si>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</si>
  <si>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</si>
  <si>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</si>
  <si>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</si>
  <si>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</si>
  <si>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</si>
  <si>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</si>
  <si>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</si>
  <si>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</si>
  <si>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</si>
  <si>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</si>
  <si>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</si>
  <si>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</si>
  <si>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</si>
  <si>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</si>
  <si>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</si>
  <si>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</si>
  <si>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</si>
  <si>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</si>
  <si>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</si>
  <si>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</si>
  <si>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</si>
  <si>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</si>
  <si>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</si>
  <si>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</si>
  <si>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</si>
  <si>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</si>
  <si>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</si>
  <si>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</si>
  <si>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</si>
  <si>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</si>
  <si>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</si>
  <si>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</si>
  <si>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</si>
  <si>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</si>
  <si>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</si>
  <si>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</si>
  <si>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</si>
  <si>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</si>
  <si>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</si>
  <si>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</si>
  <si>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</si>
  <si>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</si>
  <si>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</si>
  <si>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</si>
  <si>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</si>
  <si>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</si>
  <si>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</si>
  <si>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</si>
  <si>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</si>
  <si>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</si>
  <si>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</si>
  <si>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</si>
  <si>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</si>
  <si>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</si>
  <si>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</si>
  <si>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</si>
  <si>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</si>
  <si>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</si>
  <si>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</si>
  <si>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</si>
  <si>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</si>
  <si>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</si>
  <si>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</si>
  <si>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</si>
  <si>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</si>
  <si>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</si>
  <si>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</si>
  <si>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</si>
  <si>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</si>
  <si>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</si>
  <si>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</si>
  <si>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</si>
  <si>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</si>
  <si>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</si>
  <si>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</si>
  <si>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</si>
  <si>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</si>
  <si>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</si>
  <si>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</si>
  <si>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</si>
  <si>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</si>
  <si>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</si>
  <si>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</si>
  <si>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</si>
  <si>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</si>
  <si>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</si>
  <si>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</si>
  <si>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</si>
  <si>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</si>
  <si>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</si>
  <si>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</si>
  <si>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</si>
  <si>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</si>
  <si>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</si>
  <si>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</si>
  <si>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</si>
  <si>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</si>
  <si>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</si>
  <si>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</si>
  <si>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</si>
  <si>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</si>
  <si>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</si>
  <si>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</si>
  <si>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</si>
  <si>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</si>
  <si>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</si>
  <si>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</si>
  <si>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</si>
  <si>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</si>
  <si>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</si>
  <si>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</si>
  <si>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</si>
  <si>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</si>
  <si>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</si>
  <si>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</si>
  <si>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</si>
  <si>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</si>
  <si>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</si>
  <si>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</si>
  <si>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</si>
  <si>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</si>
  <si>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</si>
  <si>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</si>
  <si>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</si>
  <si>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</si>
  <si>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</si>
  <si>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</si>
  <si>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</si>
  <si>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</si>
  <si>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</si>
  <si>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≥35</t>
    <phoneticPr fontId="17" type="noConversion"/>
  </si>
  <si>
    <t>2018/06/03-2018/07/01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</si>
  <si>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JL-2018-SHY-297</t>
    </r>
    <phoneticPr fontId="17" type="noConversion"/>
  </si>
  <si>
    <t>YP-2018-SHY-297</t>
    <phoneticPr fontId="17" type="noConversion"/>
  </si>
  <si>
    <t>1007.2</t>
    <phoneticPr fontId="17" type="noConversion"/>
  </si>
  <si>
    <t>S246省道分离立交右幅0＃承台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</si>
</sst>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D6" sqref="D6:I6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142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145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971.43333333333328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143</v>
      </c>
      <c r="M7" s="47"/>
      <c r="N7" s="47"/>
      <c r="O7" s="47"/>
      <c r="P7" s="2" t="s">
        <v>10</v>
      </c>
      <c r="Q7" s="21" t="str">
        <f>RIGHT(L7,2)</f>
        <v>97</v>
      </c>
      <c r="R7" s="32">
        <f>(K18+K19+K20)/3</f>
        <v>959.73666666666668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141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YP-2018-SHY-297-1</v>
      </c>
      <c r="B15" s="42" t="s">
        <v>139</v>
      </c>
      <c r="C15" s="42"/>
      <c r="D15" s="49" t="str">
        <f>LEFT(L9,P9)</f>
        <v>2018/06/03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950.7</v>
      </c>
      <c r="L15" s="25">
        <f>K15/S6</f>
        <v>42.253333333333337</v>
      </c>
      <c r="M15" s="51">
        <f>R6/S6</f>
        <v>43.174814814814809</v>
      </c>
      <c r="N15" s="51">
        <f>M15</f>
        <v>43.174814814814809</v>
      </c>
      <c r="O15" s="42" t="s">
        <v>45</v>
      </c>
      <c r="P15" s="21">
        <f t="shared" ref="P15:P23" si="0">ROUND(K15/22.5,3)</f>
        <v>42.253</v>
      </c>
      <c r="Q15" s="50">
        <f>ROUND(AVERAGE(L15:L17),3)</f>
        <v>43.174999999999997</v>
      </c>
      <c r="R15" s="30">
        <f t="shared" ref="R15:R23" ca="1" si="1">ROUND(R$14+RAND()*S$14,2)</f>
        <v>987.46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YP-2018-SHY-297-2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985.42</v>
      </c>
      <c r="L16" s="25">
        <f>K16/S6</f>
        <v>43.79644444444444</v>
      </c>
      <c r="M16" s="51"/>
      <c r="N16" s="51"/>
      <c r="O16" s="42"/>
      <c r="P16" s="21">
        <f t="shared" si="0"/>
        <v>43.795999999999999</v>
      </c>
      <c r="Q16" s="50"/>
      <c r="R16" s="30">
        <f t="shared" ca="1" si="1"/>
        <v>1094.97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YP-2018-SHY-297-3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978.18</v>
      </c>
      <c r="L17" s="25">
        <f>K17/S6</f>
        <v>43.474666666666664</v>
      </c>
      <c r="M17" s="51"/>
      <c r="N17" s="51"/>
      <c r="O17" s="42"/>
      <c r="P17" s="21">
        <f t="shared" si="0"/>
        <v>43.475000000000001</v>
      </c>
      <c r="Q17" s="50"/>
      <c r="R17" s="30">
        <f t="shared" ca="1" si="1"/>
        <v>1108.0899999999999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YP-2018-SHY-297-4</v>
      </c>
      <c r="B18" s="42" t="s">
        <v>139</v>
      </c>
      <c r="C18" s="42"/>
      <c r="D18" s="46" t="str">
        <f>D15</f>
        <v>2018/06/03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144</v>
      </c>
      <c r="L18" s="25">
        <f>K18/S6</f>
        <v>44.764444444444443</v>
      </c>
      <c r="M18" s="51">
        <f>R7/S6</f>
        <v>42.654962962962962</v>
      </c>
      <c r="N18" s="51">
        <f>M18</f>
        <v>42.654962962962962</v>
      </c>
      <c r="O18" s="42" t="s">
        <v>45</v>
      </c>
      <c r="P18" s="21">
        <f>ROUND(K19/22.5,3)</f>
        <v>42.588000000000001</v>
      </c>
      <c r="Q18" s="50">
        <f>ROUND(AVERAGE(L18:L20),3)</f>
        <v>42.655000000000001</v>
      </c>
      <c r="R18" s="30">
        <f t="shared" ca="1" si="1"/>
        <v>1066.54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YP-2018-SHY-297-5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958.24</v>
      </c>
      <c r="L19" s="25">
        <f>K19/S6</f>
        <v>42.588444444444448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1047.1300000000001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YP-2018-SHY-297-6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913.77</v>
      </c>
      <c r="L20" s="25">
        <f>K20/S6</f>
        <v>40.612000000000002</v>
      </c>
      <c r="M20" s="51"/>
      <c r="N20" s="51"/>
      <c r="O20" s="42"/>
      <c r="P20" s="21">
        <f t="shared" si="0"/>
        <v>40.612000000000002</v>
      </c>
      <c r="Q20" s="50"/>
      <c r="R20" s="30">
        <f t="shared" ca="1" si="1"/>
        <v>995.41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1004.79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1024.9100000000001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963.96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953.32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1029.6099999999999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984.96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972.95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1016.99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984.75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989.32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1015.31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1023.17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BA47" sqref="BA47:BF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报告编号：BG-2018-SHY-297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YP-2018-SHY-297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S246省道分离立交右幅0＃承台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35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YP-2018-SHY-297-1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2018/06/03-2018/07/01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140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42.253333333333337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43.174814814814809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123.4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YP-2018-SHY-297-2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43.79644444444444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YP-2018-SHY-297-3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43.474666666666664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YP-2018-SHY-297-4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2018/06/03-2018/07/01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140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44.764444444444443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42.654962962962962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121.9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YP-2018-SHY-297-5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42.588444444444448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YP-2018-SHY-297-6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40.612000000000002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2018-07-01T09:31:02Z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