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F3CB0D6-C844-4CA8-B34E-E59820E83A0A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<sst xmlns="http://schemas.openxmlformats.org/spreadsheetml/2006/main" count="470" uniqueCount="146">
  <si>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</si>
  <si>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</si>
  <si>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</si>
  <si>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</si>
  <si>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</si>
  <si>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</si>
  <si>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</si>
  <si>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</si>
  <si>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</si>
  <si>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</si>
  <si>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</si>
  <si>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</si>
  <si>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</si>
  <si>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</si>
  <si>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</si>
  <si>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</si>
  <si>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</si>
  <si>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</si>
  <si>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</si>
  <si>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</si>
  <si>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</si>
  <si>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</si>
  <si>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</si>
  <si>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</si>
  <si>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</si>
  <si>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</si>
  <si>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</si>
  <si>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</si>
  <si>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</si>
  <si>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</si>
  <si>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</si>
  <si>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</si>
  <si>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</si>
  <si>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</si>
  <si>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</si>
  <si>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</si>
  <si>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</si>
  <si>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</si>
  <si>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</si>
  <si>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</si>
  <si>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</si>
  <si>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</si>
  <si>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</si>
  <si>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</si>
  <si>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</si>
  <si>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</si>
  <si>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</si>
  <si>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</si>
  <si>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</si>
  <si>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</si>
  <si>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</si>
  <si>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</si>
  <si>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</si>
  <si>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</si>
  <si>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</si>
  <si>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</si>
  <si>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</si>
  <si>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</si>
  <si>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</si>
  <si>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</si>
  <si>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</si>
  <si>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</si>
  <si>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</si>
  <si>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</si>
  <si>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</si>
  <si>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</si>
  <si>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</si>
  <si>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</si>
  <si>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</si>
  <si>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</si>
  <si>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</si>
  <si>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</si>
  <si>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</si>
  <si>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</si>
  <si>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</si>
  <si>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</si>
  <si>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</si>
  <si>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</si>
  <si>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</si>
  <si>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</si>
  <si>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</si>
  <si>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</si>
  <si>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</si>
  <si>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</si>
  <si>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</si>
  <si>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</si>
  <si>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</si>
  <si>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</si>
  <si>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</si>
  <si>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</si>
  <si>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</si>
  <si>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</si>
  <si>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</si>
  <si>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</si>
  <si>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</si>
  <si>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</si>
  <si>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</si>
  <si>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</si>
  <si>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</si>
  <si>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</si>
  <si>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</si>
  <si>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</si>
  <si>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</si>
  <si>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</si>
  <si>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</si>
  <si>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</si>
  <si>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</si>
  <si>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</si>
  <si>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</si>
  <si>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</si>
  <si>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</si>
  <si>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</si>
  <si>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</si>
  <si>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</si>
  <si>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</si>
  <si>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</si>
  <si>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</si>
  <si>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</si>
  <si>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</si>
  <si>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</si>
  <si>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</si>
  <si>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</si>
  <si>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</si>
  <si>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</si>
  <si>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</si>
  <si>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</si>
  <si>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</si>
  <si>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</si>
  <si>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</si>
  <si>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</si>
  <si>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</si>
  <si>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</si>
  <si>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</si>
  <si>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</si>
  <si>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</si>
  <si>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</si>
  <si>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</si>
  <si>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</si>
  <si>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</si>
  <si>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</si>
  <si>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</si>
  <si>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2018/06/04-2018/07/02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</si>
  <si>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JL-2018-SHY-302</t>
    </r>
    <phoneticPr fontId="17" type="noConversion"/>
  </si>
  <si>
    <t>YP-2018-SHY-302</t>
    <phoneticPr fontId="17" type="noConversion"/>
  </si>
  <si>
    <t>S246省道分离立交左幅0＃承台</t>
    <phoneticPr fontId="17" type="noConversion"/>
  </si>
  <si>
    <t>999.59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</si>
</sst>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979.8366666666667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02</v>
      </c>
      <c r="R7" s="32">
        <f>(K18+K19+K20)/3</f>
        <v>957.71999999999991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YP-2018-SHY-302-1</v>
      </c>
      <c r="B15" s="42" t="s">
        <v>139</v>
      </c>
      <c r="C15" s="42"/>
      <c r="D15" s="49" t="str">
        <f>LEFT(L9,P9)</f>
        <v>2018/06/04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993.32</v>
      </c>
      <c r="L15" s="25">
        <f>K15/S6</f>
        <v>44.147555555555556</v>
      </c>
      <c r="M15" s="51">
        <f>R6/S6</f>
        <v>43.5482962962963</v>
      </c>
      <c r="N15" s="51">
        <f>M15</f>
        <v>43.5482962962963</v>
      </c>
      <c r="O15" s="42" t="s">
        <v>45</v>
      </c>
      <c r="P15" s="21">
        <f t="shared" ref="P15:P23" si="0">ROUND(K15/22.5,3)</f>
        <v>44.148000000000003</v>
      </c>
      <c r="Q15" s="50">
        <f>ROUND(AVERAGE(L15:L17),3)</f>
        <v>43.548000000000002</v>
      </c>
      <c r="R15" s="30">
        <f t="shared" ref="R15:R23" ca="1" si="1">ROUND(R$14+RAND()*S$14,2)</f>
        <v>975.24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YP-2018-SHY-302-2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990.61</v>
      </c>
      <c r="L16" s="25">
        <f>K16/S6</f>
        <v>44.027111111111111</v>
      </c>
      <c r="M16" s="51"/>
      <c r="N16" s="51"/>
      <c r="O16" s="42"/>
      <c r="P16" s="21">
        <f t="shared" si="0"/>
        <v>44.027000000000001</v>
      </c>
      <c r="Q16" s="50"/>
      <c r="R16" s="30">
        <f t="shared" ca="1" si="1"/>
        <v>996.24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YP-2018-SHY-302-3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955.58</v>
      </c>
      <c r="L17" s="25">
        <f>K17/S6</f>
        <v>42.470222222222226</v>
      </c>
      <c r="M17" s="51"/>
      <c r="N17" s="51"/>
      <c r="O17" s="42"/>
      <c r="P17" s="21">
        <f t="shared" si="0"/>
        <v>42.47</v>
      </c>
      <c r="Q17" s="50"/>
      <c r="R17" s="30">
        <f t="shared" ca="1" si="1"/>
        <v>1011.49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YP-2018-SHY-302-4</v>
      </c>
      <c r="B18" s="42" t="s">
        <v>139</v>
      </c>
      <c r="C18" s="42"/>
      <c r="D18" s="46" t="str">
        <f>D15</f>
        <v>2018/06/04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44.426222222222222</v>
      </c>
      <c r="M18" s="51">
        <f>R7/S6</f>
        <v>42.565333333333328</v>
      </c>
      <c r="N18" s="51">
        <f>M18</f>
        <v>42.565333333333328</v>
      </c>
      <c r="O18" s="42" t="s">
        <v>45</v>
      </c>
      <c r="P18" s="21">
        <f>ROUND(K19/22.5,3)</f>
        <v>41.600999999999999</v>
      </c>
      <c r="Q18" s="50">
        <f>ROUND(AVERAGE(L18:L20),3)</f>
        <v>42.564999999999998</v>
      </c>
      <c r="R18" s="30">
        <f t="shared" ca="1" si="1"/>
        <v>975.57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YP-2018-SHY-302-5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936.02</v>
      </c>
      <c r="L19" s="25">
        <f>K19/S6</f>
        <v>41.600888888888889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1039.81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YP-2018-SHY-302-6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937.55</v>
      </c>
      <c r="L20" s="25">
        <f>K20/S6</f>
        <v>41.668888888888887</v>
      </c>
      <c r="M20" s="51"/>
      <c r="N20" s="51"/>
      <c r="O20" s="42"/>
      <c r="P20" s="21">
        <f t="shared" si="0"/>
        <v>41.668999999999997</v>
      </c>
      <c r="Q20" s="50"/>
      <c r="R20" s="30">
        <f t="shared" ca="1" si="1"/>
        <v>1035.28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1032.24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1054.58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1040.98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959.55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950.71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1012.13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954.04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1020.7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979.94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987.34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961.39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984.05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报告编号：BG-2018-SHY-302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YP-2018-SHY-302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S246省道分离立交左幅0＃承台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YP-2018-SHY-302-1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2018/06/04-2018/07/02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44.147555555555556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43.5482962962963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124.4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YP-2018-SHY-302-2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44.027111111111111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YP-2018-SHY-302-3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42.470222222222226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YP-2018-SHY-302-4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2018/06/04-2018/07/02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44.426222222222222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42.565333333333328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121.6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YP-2018-SHY-302-5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41.600888888888889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YP-2018-SHY-302-6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41.668888888888887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2018-07-02T02:04:23Z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