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3CBE615E-51AC-4373-9AA0-17609E45E127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<sst xmlns="http://schemas.openxmlformats.org/spreadsheetml/2006/main" count="470" uniqueCount="146">
  <si>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</si>
  <si>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</si>
  <si>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</si>
  <si>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</si>
  <si>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</si>
  <si>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</si>
  <si>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</si>
  <si>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</si>
  <si>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</si>
  <si>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</si>
  <si>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</si>
  <si>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</si>
  <si>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</si>
  <si>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</si>
  <si>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</si>
  <si>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</si>
  <si>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</si>
  <si>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</si>
  <si>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</si>
  <si>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</si>
  <si>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</si>
  <si>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</si>
  <si>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</si>
  <si>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</si>
  <si>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</si>
  <si>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</si>
  <si>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</si>
  <si>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</si>
  <si>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</si>
  <si>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</si>
  <si>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</si>
  <si>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</si>
  <si>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</si>
  <si>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</si>
  <si>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</si>
  <si>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</si>
  <si>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</si>
  <si>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</si>
  <si>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</si>
  <si>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</si>
  <si>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</si>
  <si>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</si>
  <si>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</si>
  <si>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</si>
  <si>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</si>
  <si>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</si>
  <si>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</si>
  <si>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</si>
  <si>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</si>
  <si>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</si>
  <si>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</si>
  <si>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</si>
  <si>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</si>
  <si>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</si>
  <si>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</si>
  <si>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</si>
  <si>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</si>
  <si>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</si>
  <si>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</si>
  <si>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</si>
  <si>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</si>
  <si>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</si>
  <si>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</si>
  <si>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</si>
  <si>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</si>
  <si>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</si>
  <si>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</si>
  <si>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</si>
  <si>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</si>
  <si>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</si>
  <si>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</si>
  <si>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</si>
  <si>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</si>
  <si>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</si>
  <si>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</si>
  <si>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</si>
  <si>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</si>
  <si>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</si>
  <si>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</si>
  <si>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</si>
  <si>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</si>
  <si>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</si>
  <si>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</si>
  <si>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</si>
  <si>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</si>
  <si>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</si>
  <si>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</si>
  <si>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</si>
  <si>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</si>
  <si>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</si>
  <si>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</si>
  <si>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</si>
  <si>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</si>
  <si>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</si>
  <si>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</si>
  <si>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</si>
  <si>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</si>
  <si>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</si>
  <si>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</si>
  <si>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</si>
  <si>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</si>
  <si>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</si>
  <si>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</si>
  <si>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</si>
  <si>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</si>
  <si>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</si>
  <si>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</si>
  <si>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</si>
  <si>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</si>
  <si>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</si>
  <si>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</si>
  <si>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</si>
  <si>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</si>
  <si>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</si>
  <si>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</si>
  <si>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</si>
  <si>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</si>
  <si>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</si>
  <si>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</si>
  <si>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</si>
  <si>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</si>
  <si>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</si>
  <si>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</si>
  <si>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</si>
  <si>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</si>
  <si>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</si>
  <si>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</si>
  <si>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</si>
  <si>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</si>
  <si>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</si>
  <si>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</si>
  <si>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</si>
  <si>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</si>
  <si>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</si>
  <si>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</si>
  <si>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</si>
  <si>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</si>
  <si>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</si>
  <si>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</si>
  <si>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</si>
  <si>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</si>
  <si>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2018/06/05-2018/07/03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</si>
  <si>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JL-2018-SHY-306</t>
    </r>
    <phoneticPr fontId="17" type="noConversion"/>
  </si>
  <si>
    <t>YP-2018-SHY-306</t>
    <phoneticPr fontId="17" type="noConversion"/>
  </si>
  <si>
    <t>桠溪互通A匝道桥0-6＃桩基</t>
    <phoneticPr fontId="17" type="noConversion"/>
  </si>
  <si>
    <t>959.37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</si>
</sst>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142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144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967.28666666666675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143</v>
      </c>
      <c r="M7" s="45"/>
      <c r="N7" s="45"/>
      <c r="O7" s="45"/>
      <c r="P7" s="2" t="s">
        <v>10</v>
      </c>
      <c r="Q7" s="21" t="str">
        <f>RIGHT(L7,2)</f>
        <v>06</v>
      </c>
      <c r="R7" s="32">
        <f>(K18+K19+K20)/3</f>
        <v>965.25666666666666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141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YP-2018-SHY-306-1</v>
      </c>
      <c r="B15" s="37" t="s">
        <v>139</v>
      </c>
      <c r="C15" s="37"/>
      <c r="D15" s="43" t="str">
        <f>LEFT(L9,P9)</f>
        <v>2018/06/05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927.46</v>
      </c>
      <c r="L15" s="25">
        <f>K15/S6</f>
        <v>41.220444444444446</v>
      </c>
      <c r="M15" s="41">
        <f>R6/S6</f>
        <v>42.99051851851852</v>
      </c>
      <c r="N15" s="41">
        <f>M15</f>
        <v>42.99051851851852</v>
      </c>
      <c r="O15" s="37" t="s">
        <v>45</v>
      </c>
      <c r="P15" s="21">
        <f t="shared" ref="P15:P23" si="0">ROUND(K15/22.5,3)</f>
        <v>41.22</v>
      </c>
      <c r="Q15" s="40">
        <f>ROUND(AVERAGE(L15:L17),3)</f>
        <v>42.991</v>
      </c>
      <c r="R15" s="30">
        <f t="shared" ref="R15:R23" ca="1" si="1">ROUND(R$14+RAND()*S$14,2)</f>
        <v>995.05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YP-2018-SHY-306-2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990.82</v>
      </c>
      <c r="L16" s="25">
        <f>K16/S6</f>
        <v>44.036444444444449</v>
      </c>
      <c r="M16" s="41"/>
      <c r="N16" s="41"/>
      <c r="O16" s="37"/>
      <c r="P16" s="21">
        <f t="shared" si="0"/>
        <v>44.036000000000001</v>
      </c>
      <c r="Q16" s="40"/>
      <c r="R16" s="30">
        <f t="shared" ca="1" si="1"/>
        <v>1018.73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YP-2018-SHY-306-3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983.58</v>
      </c>
      <c r="L17" s="25">
        <f>K17/S6</f>
        <v>43.714666666666666</v>
      </c>
      <c r="M17" s="41"/>
      <c r="N17" s="41"/>
      <c r="O17" s="37"/>
      <c r="P17" s="21">
        <f t="shared" si="0"/>
        <v>43.715000000000003</v>
      </c>
      <c r="Q17" s="40"/>
      <c r="R17" s="30">
        <f t="shared" ca="1" si="1"/>
        <v>1041.75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YP-2018-SHY-306-4</v>
      </c>
      <c r="B18" s="37" t="s">
        <v>139</v>
      </c>
      <c r="C18" s="37"/>
      <c r="D18" s="44" t="str">
        <f>D15</f>
        <v>2018/06/05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42.638666666666666</v>
      </c>
      <c r="M18" s="41">
        <f>R7/S6</f>
        <v>42.900296296296297</v>
      </c>
      <c r="N18" s="41">
        <f>M18</f>
        <v>42.900296296296297</v>
      </c>
      <c r="O18" s="37" t="s">
        <v>45</v>
      </c>
      <c r="P18" s="21">
        <f>ROUND(K19/22.5,3)</f>
        <v>42.929000000000002</v>
      </c>
      <c r="Q18" s="40">
        <f>ROUND(AVERAGE(L18:L20),3)</f>
        <v>42.9</v>
      </c>
      <c r="R18" s="30">
        <f t="shared" ca="1" si="1"/>
        <v>987.7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YP-2018-SHY-306-5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965.91</v>
      </c>
      <c r="L19" s="25">
        <f>K19/S6</f>
        <v>42.929333333333332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1000.37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YP-2018-SHY-306-6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970.49</v>
      </c>
      <c r="L20" s="25">
        <f>K20/S6</f>
        <v>43.132888888888893</v>
      </c>
      <c r="M20" s="41"/>
      <c r="N20" s="41"/>
      <c r="O20" s="37"/>
      <c r="P20" s="21">
        <f t="shared" si="0"/>
        <v>43.133000000000003</v>
      </c>
      <c r="Q20" s="40"/>
      <c r="R20" s="30">
        <f t="shared" ca="1" si="1"/>
        <v>1033.2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979.55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990.72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1062.5999999999999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1002.55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985.41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1004.37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996.7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967.65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980.56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1027.78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987.96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1026.4100000000001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A47" sqref="BA47:BF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报告编号：BG-2018-SHY-306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YP-2018-SHY-306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桠溪互通A匝道桥0-6＃桩基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35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YP-2018-SHY-306-1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2018/06/05-2018/07/03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140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41.220444444444446</v>
      </c>
      <c r="AT38" s="92"/>
      <c r="AU38" s="92"/>
      <c r="AV38" s="92"/>
      <c r="AW38" s="92"/>
      <c r="AX38" s="92"/>
      <c r="AY38" s="92"/>
      <c r="AZ38" s="92"/>
      <c r="BA38" s="92">
        <f>强度记录!M15</f>
        <v>42.99051851851852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122.8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YP-2018-SHY-306-2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44.036444444444449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YP-2018-SHY-306-3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43.714666666666666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YP-2018-SHY-306-4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2018/06/05-2018/07/03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140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42.638666666666666</v>
      </c>
      <c r="AT47" s="92"/>
      <c r="AU47" s="92"/>
      <c r="AV47" s="92"/>
      <c r="AW47" s="92"/>
      <c r="AX47" s="92"/>
      <c r="AY47" s="92"/>
      <c r="AZ47" s="92"/>
      <c r="BA47" s="92">
        <f>强度记录!M18</f>
        <v>42.900296296296297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122.6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YP-2018-SHY-306-5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42.929333333333332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YP-2018-SHY-306-6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43.132888888888893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2018-07-03T01:52:28Z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