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20DF8D3-0363-4A5F-AEE1-C5BECC7FEBEC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<sst xmlns="http://schemas.openxmlformats.org/spreadsheetml/2006/main" count="470" uniqueCount="147">
  <si>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</si>
  <si>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</si>
  <si>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</si>
  <si>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</si>
  <si>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</si>
  <si>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</si>
  <si>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</si>
  <si>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</si>
  <si>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</si>
  <si>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</si>
  <si>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</si>
  <si>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</si>
  <si>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</si>
  <si>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</si>
  <si>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</si>
  <si>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</si>
  <si>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</si>
  <si>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</si>
  <si>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</si>
  <si>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</si>
  <si>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</si>
  <si>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</si>
  <si>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</si>
  <si>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</si>
  <si>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</si>
  <si>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</si>
  <si>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</si>
  <si>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</si>
  <si>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</si>
  <si>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</si>
  <si>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</si>
  <si>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</si>
  <si>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</si>
  <si>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</si>
  <si>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</si>
  <si>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</si>
  <si>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</si>
  <si>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</si>
  <si>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</si>
  <si>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</si>
  <si>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</si>
  <si>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</si>
  <si>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</si>
  <si>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</si>
  <si>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</si>
  <si>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</si>
  <si>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</si>
  <si>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</si>
  <si>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</si>
  <si>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</si>
  <si>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</si>
  <si>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</si>
  <si>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</si>
  <si>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</si>
  <si>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</si>
  <si>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</si>
  <si>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</si>
  <si>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</si>
  <si>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</si>
  <si>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</si>
  <si>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</si>
  <si>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</si>
  <si>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</si>
  <si>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</si>
  <si>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</si>
  <si>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</si>
  <si>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</si>
  <si>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</si>
  <si>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</si>
  <si>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</si>
  <si>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</si>
  <si>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</si>
  <si>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</si>
  <si>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</si>
  <si>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</si>
  <si>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</si>
  <si>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</si>
  <si>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</si>
  <si>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</si>
  <si>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</si>
  <si>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</si>
  <si>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</si>
  <si>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</si>
  <si>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</si>
  <si>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</si>
  <si>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</si>
  <si>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</si>
  <si>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</si>
  <si>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</si>
  <si>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</si>
  <si>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</si>
  <si>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</si>
  <si>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</si>
  <si>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</si>
  <si>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</si>
  <si>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</si>
  <si>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</si>
  <si>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</si>
  <si>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</si>
  <si>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</si>
  <si>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</si>
  <si>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</si>
  <si>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</si>
  <si>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</si>
  <si>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</si>
  <si>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</si>
  <si>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</si>
  <si>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</si>
  <si>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</si>
  <si>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</si>
  <si>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</si>
  <si>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</si>
  <si>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</si>
  <si>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</si>
  <si>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</si>
  <si>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</si>
  <si>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</si>
  <si>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</si>
  <si>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</si>
  <si>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</si>
  <si>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</si>
  <si>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</si>
  <si>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</si>
  <si>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</si>
  <si>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</si>
  <si>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</si>
  <si>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</si>
  <si>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</si>
  <si>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</si>
  <si>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</si>
  <si>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</si>
  <si>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</si>
  <si>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</si>
  <si>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</si>
  <si>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</si>
  <si>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</si>
  <si>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</si>
  <si>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</si>
  <si>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</si>
  <si>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</si>
  <si>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跃进河0＃台 0-0＃桩基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</si>
  <si>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JL-2018-SHY-310</t>
    </r>
    <phoneticPr fontId="17" type="noConversion"/>
  </si>
  <si>
    <t>YP-2018-SHY-310</t>
    <phoneticPr fontId="17" type="noConversion"/>
  </si>
  <si>
    <t>35</t>
    <phoneticPr fontId="17" type="noConversion"/>
  </si>
  <si>
    <t>946.37</t>
    <phoneticPr fontId="17" type="noConversion"/>
  </si>
  <si>
    <t>22500</t>
    <phoneticPr fontId="17" type="noConversion"/>
  </si>
  <si>
    <t>≥35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</si>
</sst>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19" sqref="L1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141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140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945.98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142</v>
      </c>
      <c r="M7" s="45"/>
      <c r="N7" s="45"/>
      <c r="O7" s="45"/>
      <c r="P7" s="2" t="s">
        <v>10</v>
      </c>
      <c r="Q7" s="21" t="str">
        <f>RIGHT(L7,2)</f>
        <v>10</v>
      </c>
      <c r="R7" s="32">
        <f>(K18+K19+K20)/3</f>
        <v>957.21333333333325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YP-2018-SHY-310-1</v>
      </c>
      <c r="B15" s="37" t="s">
        <v>143</v>
      </c>
      <c r="C15" s="37"/>
      <c r="D15" s="43" t="str">
        <f>LEFT(L9,P9)</f>
        <v>2018/06/05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915.62</v>
      </c>
      <c r="L15" s="25">
        <f>K15/S6</f>
        <v>40.694222222222223</v>
      </c>
      <c r="M15" s="41">
        <f>R6/S6</f>
        <v>42.043555555555557</v>
      </c>
      <c r="N15" s="41">
        <f>M15</f>
        <v>42.043555555555557</v>
      </c>
      <c r="O15" s="37" t="s">
        <v>45</v>
      </c>
      <c r="P15" s="21">
        <f t="shared" ref="P15:P23" si="0">ROUND(K15/22.5,3)</f>
        <v>40.694000000000003</v>
      </c>
      <c r="Q15" s="40">
        <f>ROUND(AVERAGE(L15:L17),3)</f>
        <v>42.043999999999997</v>
      </c>
      <c r="R15" s="30">
        <f t="shared" ref="R15:R23" ca="1" si="1">ROUND(R$14+RAND()*S$14,2)</f>
        <v>1079.79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YP-2018-SHY-310-2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947.89</v>
      </c>
      <c r="L16" s="25">
        <f>K16/S6</f>
        <v>42.12844444444444</v>
      </c>
      <c r="M16" s="41"/>
      <c r="N16" s="41"/>
      <c r="O16" s="37"/>
      <c r="P16" s="21">
        <f t="shared" si="0"/>
        <v>42.128</v>
      </c>
      <c r="Q16" s="40"/>
      <c r="R16" s="30">
        <f t="shared" ca="1" si="1"/>
        <v>1009.86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YP-2018-SHY-310-3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974.43</v>
      </c>
      <c r="L17" s="25">
        <f>K17/S6</f>
        <v>43.308</v>
      </c>
      <c r="M17" s="41"/>
      <c r="N17" s="41"/>
      <c r="O17" s="37"/>
      <c r="P17" s="21">
        <f t="shared" si="0"/>
        <v>43.308</v>
      </c>
      <c r="Q17" s="40"/>
      <c r="R17" s="30">
        <f t="shared" ca="1" si="1"/>
        <v>1019.84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YP-2018-SHY-310-4</v>
      </c>
      <c r="B18" s="37" t="s">
        <v>143</v>
      </c>
      <c r="C18" s="37"/>
      <c r="D18" s="44" t="str">
        <f>D15</f>
        <v>2018/06/05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42.06088888888889</v>
      </c>
      <c r="M18" s="41">
        <f>R7/S6</f>
        <v>42.542814814814811</v>
      </c>
      <c r="N18" s="41">
        <f>M18</f>
        <v>42.542814814814811</v>
      </c>
      <c r="O18" s="37" t="s">
        <v>45</v>
      </c>
      <c r="P18" s="21">
        <f>ROUND(K19/22.5,3)</f>
        <v>41.185000000000002</v>
      </c>
      <c r="Q18" s="40">
        <f>ROUND(AVERAGE(L18:L20),3)</f>
        <v>42.542999999999999</v>
      </c>
      <c r="R18" s="30">
        <f t="shared" ca="1" si="1"/>
        <v>1091.98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YP-2018-SHY-310-5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145</v>
      </c>
      <c r="K19" s="24">
        <v>926.67</v>
      </c>
      <c r="L19" s="25">
        <f>K19/S6</f>
        <v>41.185333333333332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1030.42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YP-2018-SHY-310-6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998.6</v>
      </c>
      <c r="L20" s="25">
        <f>K20/S6</f>
        <v>44.382222222222225</v>
      </c>
      <c r="M20" s="41"/>
      <c r="N20" s="41"/>
      <c r="O20" s="37"/>
      <c r="P20" s="21">
        <f t="shared" si="0"/>
        <v>44.381999999999998</v>
      </c>
      <c r="Q20" s="40"/>
      <c r="R20" s="30">
        <f t="shared" ca="1" si="1"/>
        <v>1096.93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1025.97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1018.93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1093.8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1023.33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986.87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988.42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963.92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984.35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987.55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990.92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952.66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958.48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报告编号：BG-2018-SHY-310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YP-2018-SHY-310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跃进河0＃台 0-0＃桩基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YP-2018-SHY-310-1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2018/06/05-2018/07/03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146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40.694222222222223</v>
      </c>
      <c r="AT38" s="92"/>
      <c r="AU38" s="92"/>
      <c r="AV38" s="92"/>
      <c r="AW38" s="92"/>
      <c r="AX38" s="92"/>
      <c r="AY38" s="92"/>
      <c r="AZ38" s="92"/>
      <c r="BA38" s="92">
        <f>强度记录!M15</f>
        <v>42.043555555555557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120.1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YP-2018-SHY-310-2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42.12844444444444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YP-2018-SHY-310-3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43.308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YP-2018-SHY-310-4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2018/06/05-2018/07/03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146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42.06088888888889</v>
      </c>
      <c r="AT47" s="92"/>
      <c r="AU47" s="92"/>
      <c r="AV47" s="92"/>
      <c r="AW47" s="92"/>
      <c r="AX47" s="92"/>
      <c r="AY47" s="92"/>
      <c r="AZ47" s="92"/>
      <c r="BA47" s="92">
        <f>强度记录!M18</f>
        <v>42.542814814814811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121.6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YP-2018-SHY-310-5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41.185333333333332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YP-2018-SHY-310-6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44.382222222222225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2018-07-03T01:59:20Z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