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A2EA3FD8-65C2-440A-8721-C4A93B9D3D82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<sst xmlns="http://schemas.openxmlformats.org/spreadsheetml/2006/main" count="470" uniqueCount="147">
  <si>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</si>
  <si>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</si>
  <si>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</si>
  <si>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</si>
  <si>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</si>
  <si>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</si>
  <si>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</si>
  <si>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</si>
  <si>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</si>
  <si>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</si>
  <si>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</si>
  <si>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</si>
  <si>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</si>
  <si>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</si>
  <si>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</si>
  <si>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</si>
  <si>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</si>
  <si>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</si>
  <si>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</si>
  <si>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</si>
  <si>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</si>
  <si>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</si>
  <si>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</si>
  <si>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</si>
  <si>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</si>
  <si>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</si>
  <si>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</si>
  <si>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</si>
  <si>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</si>
  <si>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</si>
  <si>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</si>
  <si>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</si>
  <si>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</si>
  <si>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</si>
  <si>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</si>
  <si>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</si>
  <si>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</si>
  <si>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</si>
  <si>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</si>
  <si>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</si>
  <si>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</si>
  <si>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</si>
  <si>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</si>
  <si>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</si>
  <si>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</si>
  <si>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</si>
  <si>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</si>
  <si>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</si>
  <si>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</si>
  <si>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</si>
  <si>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</si>
  <si>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</si>
  <si>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</si>
  <si>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</si>
  <si>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</si>
  <si>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</si>
  <si>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</si>
  <si>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</si>
  <si>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</si>
  <si>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</si>
  <si>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</si>
  <si>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</si>
  <si>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</si>
  <si>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</si>
  <si>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</si>
  <si>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</si>
  <si>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</si>
  <si>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</si>
  <si>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</si>
  <si>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</si>
  <si>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</si>
  <si>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</si>
  <si>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</si>
  <si>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</si>
  <si>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</si>
  <si>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</si>
  <si>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</si>
  <si>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</si>
  <si>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</si>
  <si>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</si>
  <si>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</si>
  <si>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</si>
  <si>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</si>
  <si>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</si>
  <si>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</si>
  <si>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</si>
  <si>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</si>
  <si>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</si>
  <si>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</si>
  <si>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</si>
  <si>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</si>
  <si>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</si>
  <si>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</si>
  <si>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</si>
  <si>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</si>
  <si>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</si>
  <si>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</si>
  <si>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</si>
  <si>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</si>
  <si>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</si>
  <si>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</si>
  <si>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</si>
  <si>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</si>
  <si>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</si>
  <si>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</si>
  <si>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</si>
  <si>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</si>
  <si>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</si>
  <si>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</si>
  <si>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</si>
  <si>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</si>
  <si>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</si>
  <si>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</si>
  <si>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</si>
  <si>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</si>
  <si>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</si>
  <si>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</si>
  <si>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</si>
  <si>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</si>
  <si>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</si>
  <si>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</si>
  <si>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</si>
  <si>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</si>
  <si>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</si>
  <si>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</si>
  <si>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</si>
  <si>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</si>
  <si>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</si>
  <si>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</si>
  <si>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</si>
  <si>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</si>
  <si>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</si>
  <si>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</si>
  <si>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</si>
  <si>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</si>
  <si>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</si>
  <si>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</si>
  <si>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</si>
  <si>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</si>
  <si>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2018/06/05-2018/07/03</t>
    <phoneticPr fontId="17" type="noConversion"/>
  </si>
  <si>
    <t>35</t>
    <phoneticPr fontId="17" type="noConversion"/>
  </si>
  <si>
    <t>22500</t>
    <phoneticPr fontId="17" type="noConversion"/>
  </si>
  <si>
    <t>≥35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</si>
  <si>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JL-2018-SHY-311</t>
    </r>
    <phoneticPr fontId="17" type="noConversion"/>
  </si>
  <si>
    <t>YP-2018-SHY-311</t>
    <phoneticPr fontId="17" type="noConversion"/>
  </si>
  <si>
    <t>跃进河0＃台 0-1＃桩基</t>
    <phoneticPr fontId="17" type="noConversion"/>
  </si>
  <si>
    <t>931.28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</si>
</sst>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143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145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952.74000000000012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144</v>
      </c>
      <c r="M7" s="47"/>
      <c r="N7" s="47"/>
      <c r="O7" s="47"/>
      <c r="P7" s="2" t="s">
        <v>10</v>
      </c>
      <c r="Q7" s="21" t="str">
        <f>RIGHT(L7,2)</f>
        <v>11</v>
      </c>
      <c r="R7" s="32">
        <f>(K18+K19+K20)/3</f>
        <v>960.86666666666679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139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YP-2018-SHY-311-1</v>
      </c>
      <c r="B15" s="42" t="s">
        <v>140</v>
      </c>
      <c r="C15" s="42"/>
      <c r="D15" s="49" t="str">
        <f>LEFT(L9,P9)</f>
        <v>2018/06/05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914.23</v>
      </c>
      <c r="L15" s="25">
        <f>K15/S6</f>
        <v>40.632444444444445</v>
      </c>
      <c r="M15" s="51">
        <f>R6/S6</f>
        <v>42.344000000000008</v>
      </c>
      <c r="N15" s="51">
        <f>M15</f>
        <v>42.344000000000008</v>
      </c>
      <c r="O15" s="42" t="s">
        <v>45</v>
      </c>
      <c r="P15" s="21">
        <f t="shared" ref="P15:P23" si="0">ROUND(K15/22.5,3)</f>
        <v>40.631999999999998</v>
      </c>
      <c r="Q15" s="50">
        <f>ROUND(AVERAGE(L15:L17),3)</f>
        <v>42.344000000000001</v>
      </c>
      <c r="R15" s="30">
        <f t="shared" ref="R15:R23" ca="1" si="1">ROUND(R$14+RAND()*S$14,2)</f>
        <v>1016.3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YP-2018-SHY-311-2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974.69</v>
      </c>
      <c r="L16" s="25">
        <f>K16/S6</f>
        <v>43.31955555555556</v>
      </c>
      <c r="M16" s="51"/>
      <c r="N16" s="51"/>
      <c r="O16" s="42"/>
      <c r="P16" s="21">
        <f t="shared" si="0"/>
        <v>43.32</v>
      </c>
      <c r="Q16" s="50"/>
      <c r="R16" s="30">
        <f t="shared" ca="1" si="1"/>
        <v>1102.7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YP-2018-SHY-311-3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969.3</v>
      </c>
      <c r="L17" s="25">
        <f>K17/S6</f>
        <v>43.08</v>
      </c>
      <c r="M17" s="51"/>
      <c r="N17" s="51"/>
      <c r="O17" s="42"/>
      <c r="P17" s="21">
        <f t="shared" si="0"/>
        <v>43.08</v>
      </c>
      <c r="Q17" s="50"/>
      <c r="R17" s="30">
        <f t="shared" ca="1" si="1"/>
        <v>1117.6500000000001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YP-2018-SHY-311-4</v>
      </c>
      <c r="B18" s="42" t="s">
        <v>140</v>
      </c>
      <c r="C18" s="42"/>
      <c r="D18" s="46" t="str">
        <f>D15</f>
        <v>2018/06/05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146</v>
      </c>
      <c r="L18" s="25">
        <f>K18/S6</f>
        <v>41.390222222222221</v>
      </c>
      <c r="M18" s="51">
        <f>R7/S6</f>
        <v>42.705185185185194</v>
      </c>
      <c r="N18" s="51">
        <f>M18</f>
        <v>42.705185185185194</v>
      </c>
      <c r="O18" s="42" t="s">
        <v>45</v>
      </c>
      <c r="P18" s="21">
        <f>ROUND(K19/22.5,3)</f>
        <v>43.427</v>
      </c>
      <c r="Q18" s="50">
        <f>ROUND(AVERAGE(L18:L20),3)</f>
        <v>42.704999999999998</v>
      </c>
      <c r="R18" s="30">
        <f t="shared" ca="1" si="1"/>
        <v>971.69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YP-2018-SHY-311-5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141</v>
      </c>
      <c r="K19" s="24">
        <v>977.1</v>
      </c>
      <c r="L19" s="25">
        <f>K19/S6</f>
        <v>43.426666666666669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988.23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YP-2018-SHY-311-6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974.22</v>
      </c>
      <c r="L20" s="25">
        <f>K20/S6</f>
        <v>43.298666666666669</v>
      </c>
      <c r="M20" s="51"/>
      <c r="N20" s="51"/>
      <c r="O20" s="42"/>
      <c r="P20" s="21">
        <f t="shared" si="0"/>
        <v>43.298999999999999</v>
      </c>
      <c r="Q20" s="50"/>
      <c r="R20" s="30">
        <f t="shared" ca="1" si="1"/>
        <v>1032.81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984.37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993.53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1059.19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1003.1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995.81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1010.87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1004.45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1024.96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964.74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963.1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976.09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955.98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报告编号：BG-2018-SHY-311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YP-2018-SHY-311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跃进河0＃台 0-1＃桩基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YP-2018-SHY-311-1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2018/06/05-2018/07/03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142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40.632444444444445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42.344000000000008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121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YP-2018-SHY-311-2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43.31955555555556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YP-2018-SHY-311-3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43.08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YP-2018-SHY-311-4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2018/06/05-2018/07/03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142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41.390222222222221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42.705185185185194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122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YP-2018-SHY-311-5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43.426666666666669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YP-2018-SHY-311-6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43.298666666666669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2018-07-03T02:00:19Z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