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A796CC5-E1CF-4783-8A59-14BE5DB9B760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<sst xmlns="http://schemas.openxmlformats.org/spreadsheetml/2006/main" count="470" uniqueCount="147">
  <si>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</si>
  <si>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</si>
  <si>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</si>
  <si>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</si>
  <si>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</si>
  <si>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</si>
  <si>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</si>
  <si>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</si>
  <si>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</si>
  <si>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</si>
  <si>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</si>
  <si>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</si>
  <si>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</si>
  <si>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</si>
  <si>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</si>
  <si>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</si>
  <si>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</si>
  <si>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</si>
  <si>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</si>
  <si>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</si>
  <si>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</si>
  <si>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</si>
  <si>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</si>
  <si>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</si>
  <si>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</si>
  <si>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</si>
  <si>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</si>
  <si>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</si>
  <si>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</si>
  <si>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</si>
  <si>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</si>
  <si>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</si>
  <si>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</si>
  <si>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</si>
  <si>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</si>
  <si>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</si>
  <si>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</si>
  <si>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</si>
  <si>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</si>
  <si>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</si>
  <si>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</si>
  <si>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</si>
  <si>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</si>
  <si>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</si>
  <si>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</si>
  <si>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</si>
  <si>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</si>
  <si>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</si>
  <si>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</si>
  <si>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</si>
  <si>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</si>
  <si>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</si>
  <si>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</si>
  <si>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</si>
  <si>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</si>
  <si>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</si>
  <si>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</si>
  <si>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</si>
  <si>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</si>
  <si>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</si>
  <si>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</si>
  <si>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</si>
  <si>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</si>
  <si>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</si>
  <si>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</si>
  <si>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</si>
  <si>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</si>
  <si>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</si>
  <si>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</si>
  <si>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</si>
  <si>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</si>
  <si>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</si>
  <si>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</si>
  <si>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</si>
  <si>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</si>
  <si>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</si>
  <si>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</si>
  <si>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</si>
  <si>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</si>
  <si>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</si>
  <si>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</si>
  <si>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</si>
  <si>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</si>
  <si>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</si>
  <si>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</si>
  <si>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</si>
  <si>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</si>
  <si>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</si>
  <si>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</si>
  <si>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</si>
  <si>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</si>
  <si>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</si>
  <si>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</si>
  <si>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</si>
  <si>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</si>
  <si>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</si>
  <si>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</si>
  <si>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</si>
  <si>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</si>
  <si>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</si>
  <si>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</si>
  <si>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</si>
  <si>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</si>
  <si>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</si>
  <si>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</si>
  <si>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</si>
  <si>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</si>
  <si>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</si>
  <si>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</si>
  <si>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</si>
  <si>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</si>
  <si>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</si>
  <si>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</si>
  <si>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</si>
  <si>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</si>
  <si>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</si>
  <si>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</si>
  <si>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</si>
  <si>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</si>
  <si>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</si>
  <si>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</si>
  <si>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</si>
  <si>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</si>
  <si>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</si>
  <si>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</si>
  <si>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</si>
  <si>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</si>
  <si>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</si>
  <si>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</si>
  <si>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</si>
  <si>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</si>
  <si>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</si>
  <si>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</si>
  <si>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</si>
  <si>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</si>
  <si>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</si>
  <si>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</si>
  <si>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</si>
  <si>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</si>
  <si>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</si>
  <si>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22500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</si>
  <si>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</si>
  <si>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</si>
  <si>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JL-2018-SHY-313</t>
    </r>
    <phoneticPr fontId="17" type="noConversion"/>
  </si>
  <si>
    <t>YP-2018-SHY-313</t>
    <phoneticPr fontId="17" type="noConversion"/>
  </si>
  <si>
    <t>K23+738.8乡道分离立交板梁第三跨-5</t>
    <phoneticPr fontId="17" type="noConversion"/>
  </si>
  <si>
    <t>1226.30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</si>
</sst>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1245.3999999999999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13</v>
      </c>
      <c r="R7" s="32">
        <f>(K18+K19+K20)/3</f>
        <v>1269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YP-2018-SHY-313-1</v>
      </c>
      <c r="B15" s="42" t="s">
        <v>141</v>
      </c>
      <c r="C15" s="42"/>
      <c r="D15" s="49" t="str">
        <f>LEFT(L9,P9)</f>
        <v>2018/06/05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1230</v>
      </c>
      <c r="L15" s="25">
        <f>K15/S6</f>
        <v>54.666666666666664</v>
      </c>
      <c r="M15" s="51">
        <f>R6/S6</f>
        <v>55.351111111111102</v>
      </c>
      <c r="N15" s="51">
        <f>M15</f>
        <v>55.351111111111102</v>
      </c>
      <c r="O15" s="42" t="s">
        <v>45</v>
      </c>
      <c r="P15" s="21">
        <f t="shared" ref="P15:P23" si="0">ROUND(K15/22.5,3)</f>
        <v>54.667000000000002</v>
      </c>
      <c r="Q15" s="50">
        <f>ROUND(AVERAGE(L15:L17),3)</f>
        <v>55.350999999999999</v>
      </c>
      <c r="R15" s="30">
        <f t="shared" ref="R15:R23" ca="1" si="1">ROUND(R$14+RAND()*S$14,2)</f>
        <v>990.39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YP-2018-SHY-313-2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1235.4000000000001</v>
      </c>
      <c r="L16" s="25">
        <f>K16/S6</f>
        <v>54.906666666666673</v>
      </c>
      <c r="M16" s="51"/>
      <c r="N16" s="51"/>
      <c r="O16" s="42"/>
      <c r="P16" s="21">
        <f t="shared" si="0"/>
        <v>54.906999999999996</v>
      </c>
      <c r="Q16" s="50"/>
      <c r="R16" s="30">
        <f t="shared" ca="1" si="1"/>
        <v>1080.8599999999999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YP-2018-SHY-313-3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1270.8</v>
      </c>
      <c r="L17" s="25">
        <f>K17/S6</f>
        <v>56.48</v>
      </c>
      <c r="M17" s="51"/>
      <c r="N17" s="51"/>
      <c r="O17" s="42"/>
      <c r="P17" s="21">
        <f t="shared" si="0"/>
        <v>56.48</v>
      </c>
      <c r="Q17" s="50"/>
      <c r="R17" s="30">
        <f t="shared" ca="1" si="1"/>
        <v>1050.8800000000001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YP-2018-SHY-313-4</v>
      </c>
      <c r="B18" s="42" t="s">
        <v>141</v>
      </c>
      <c r="C18" s="42"/>
      <c r="D18" s="46" t="str">
        <f>D15</f>
        <v>2018/06/05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54.502222222222223</v>
      </c>
      <c r="M18" s="51">
        <f>R7/S6</f>
        <v>56.4</v>
      </c>
      <c r="N18" s="51">
        <f>M18</f>
        <v>56.4</v>
      </c>
      <c r="O18" s="42" t="s">
        <v>45</v>
      </c>
      <c r="P18" s="21">
        <f>ROUND(K19/22.5,3)</f>
        <v>57.124000000000002</v>
      </c>
      <c r="Q18" s="50">
        <f>ROUND(AVERAGE(L18:L20),3)</f>
        <v>56.4</v>
      </c>
      <c r="R18" s="30">
        <f t="shared" ca="1" si="1"/>
        <v>1036.3800000000001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YP-2018-SHY-313-5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1285.3</v>
      </c>
      <c r="L19" s="25">
        <f>K19/S6</f>
        <v>57.124444444444443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990.36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YP-2018-SHY-313-6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1295.4000000000001</v>
      </c>
      <c r="L20" s="25">
        <f>K20/S6</f>
        <v>57.573333333333338</v>
      </c>
      <c r="M20" s="51"/>
      <c r="N20" s="51"/>
      <c r="O20" s="42"/>
      <c r="P20" s="21">
        <f t="shared" si="0"/>
        <v>57.573</v>
      </c>
      <c r="Q20" s="50"/>
      <c r="R20" s="30">
        <f t="shared" ca="1" si="1"/>
        <v>1070.58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997.83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985.42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1097.71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970.13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996.53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990.41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1025.74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1015.85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981.63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1022.41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1009.27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1016.04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YP-2018-SHY-313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K23+738.8乡道分离立交板梁第三跨-5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50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YP-2018-SHY-313-1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2018/06/05-2018/07/03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142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54.666666666666664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55.351111111111102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110.7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YP-2018-SHY-313-2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54.906666666666673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YP-2018-SHY-313-3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56.48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YP-2018-SHY-313-4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2018/06/05-2018/07/03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142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54.502222222222223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56.4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112.8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YP-2018-SHY-313-5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57.124444444444443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YP-2018-SHY-313-6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57.573333333333338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