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79779E24-9481-4985-A9A3-65616B397E12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<sst xmlns="http://schemas.openxmlformats.org/spreadsheetml/2006/main" count="470" uniqueCount="147">
  <si>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</si>
  <si>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</si>
  <si>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</si>
  <si>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</si>
  <si>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</si>
  <si>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</si>
  <si>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</si>
  <si>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</si>
  <si>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</si>
  <si>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</si>
  <si>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</si>
  <si>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</si>
  <si>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</si>
  <si>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</si>
  <si>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</si>
  <si>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</si>
  <si>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</si>
  <si>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</si>
  <si>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</si>
  <si>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</si>
  <si>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</si>
  <si>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</si>
  <si>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</si>
  <si>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</si>
  <si>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</si>
  <si>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</si>
  <si>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</si>
  <si>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</si>
  <si>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</si>
  <si>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</si>
  <si>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</si>
  <si>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</si>
  <si>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</si>
  <si>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</si>
  <si>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</si>
  <si>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</si>
  <si>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</si>
  <si>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</si>
  <si>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</si>
  <si>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</si>
  <si>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</si>
  <si>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</si>
  <si>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</si>
  <si>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</si>
  <si>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</si>
  <si>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</si>
  <si>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</si>
  <si>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</si>
  <si>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</si>
  <si>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</si>
  <si>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</si>
  <si>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</si>
  <si>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</si>
  <si>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</si>
  <si>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</si>
  <si>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</si>
  <si>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</si>
  <si>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</si>
  <si>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</si>
  <si>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</si>
  <si>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</si>
  <si>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</si>
  <si>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</si>
  <si>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</si>
  <si>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</si>
  <si>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</si>
  <si>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</si>
  <si>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</si>
  <si>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</si>
  <si>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</si>
  <si>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</si>
  <si>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</si>
  <si>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</si>
  <si>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</si>
  <si>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</si>
  <si>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</si>
  <si>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</si>
  <si>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</si>
  <si>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</si>
  <si>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</si>
  <si>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</si>
  <si>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</si>
  <si>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</si>
  <si>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</si>
  <si>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</si>
  <si>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</si>
  <si>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</si>
  <si>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</si>
  <si>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</si>
  <si>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</si>
  <si>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</si>
  <si>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</si>
  <si>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</si>
  <si>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</si>
  <si>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</si>
  <si>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</si>
  <si>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</si>
  <si>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</si>
  <si>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</si>
  <si>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</si>
  <si>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</si>
  <si>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</si>
  <si>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</si>
  <si>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</si>
  <si>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</si>
  <si>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</si>
  <si>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</si>
  <si>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</si>
  <si>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</si>
  <si>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</si>
  <si>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</si>
  <si>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</si>
  <si>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</si>
  <si>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</si>
  <si>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</si>
  <si>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</si>
  <si>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</si>
  <si>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</si>
  <si>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</si>
  <si>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</si>
  <si>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</si>
  <si>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</si>
  <si>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</si>
  <si>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</si>
  <si>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</si>
  <si>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</si>
  <si>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</si>
  <si>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</si>
  <si>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</si>
  <si>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</si>
  <si>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</si>
  <si>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</si>
  <si>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</si>
  <si>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</si>
  <si>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</si>
  <si>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</si>
  <si>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</si>
  <si>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</si>
  <si>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</si>
  <si>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</si>
  <si>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22500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</si>
  <si>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</si>
  <si>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</si>
  <si>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JL-2018-SHY-314</t>
    </r>
    <phoneticPr fontId="17" type="noConversion"/>
  </si>
  <si>
    <t>YP-2018-SHY-314</t>
    <phoneticPr fontId="17" type="noConversion"/>
  </si>
  <si>
    <t>K23+738.8乡道分离立交板梁第三跨-6</t>
    <phoneticPr fontId="17" type="noConversion"/>
  </si>
  <si>
    <t>1188.40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</si>
</sst>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18" sqref="L1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145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1236.7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14</v>
      </c>
      <c r="R7" s="32">
        <f>(K18+K19+K20)/3</f>
        <v>1235.4666666666667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YP-2018-SHY-314-1</v>
      </c>
      <c r="B15" s="37" t="s">
        <v>141</v>
      </c>
      <c r="C15" s="37"/>
      <c r="D15" s="43" t="str">
        <f>LEFT(L9,P9)</f>
        <v>2018/06/05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1225.8</v>
      </c>
      <c r="L15" s="25">
        <f>K15/S6</f>
        <v>54.48</v>
      </c>
      <c r="M15" s="41">
        <f>R6/S6</f>
        <v>54.964444444444446</v>
      </c>
      <c r="N15" s="41">
        <f>M15</f>
        <v>54.964444444444446</v>
      </c>
      <c r="O15" s="37" t="s">
        <v>45</v>
      </c>
      <c r="P15" s="21">
        <f t="shared" ref="P15:P23" si="0">ROUND(K15/22.5,3)</f>
        <v>54.48</v>
      </c>
      <c r="Q15" s="40">
        <f>ROUND(AVERAGE(L15:L17),3)</f>
        <v>54.963999999999999</v>
      </c>
      <c r="R15" s="30">
        <f t="shared" ref="R15:R23" ca="1" si="1">ROUND(R$14+RAND()*S$14,2)</f>
        <v>966.37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YP-2018-SHY-314-2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1270.7</v>
      </c>
      <c r="L16" s="25">
        <f>K16/S6</f>
        <v>56.475555555555559</v>
      </c>
      <c r="M16" s="41"/>
      <c r="N16" s="41"/>
      <c r="O16" s="37"/>
      <c r="P16" s="21">
        <f t="shared" si="0"/>
        <v>56.475999999999999</v>
      </c>
      <c r="Q16" s="40"/>
      <c r="R16" s="30">
        <f t="shared" ca="1" si="1"/>
        <v>1093.92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YP-2018-SHY-314-3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1213.5999999999999</v>
      </c>
      <c r="L17" s="25">
        <f>K17/S6</f>
        <v>53.937777777777775</v>
      </c>
      <c r="M17" s="41"/>
      <c r="N17" s="41"/>
      <c r="O17" s="37"/>
      <c r="P17" s="21">
        <f t="shared" si="0"/>
        <v>53.938000000000002</v>
      </c>
      <c r="Q17" s="40"/>
      <c r="R17" s="30">
        <f t="shared" ca="1" si="1"/>
        <v>1036.05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YP-2018-SHY-314-4</v>
      </c>
      <c r="B18" s="37" t="s">
        <v>141</v>
      </c>
      <c r="C18" s="37"/>
      <c r="D18" s="44" t="str">
        <f>D15</f>
        <v>2018/06/05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52.817777777777785</v>
      </c>
      <c r="M18" s="41">
        <f>R7/S6</f>
        <v>54.909629629629634</v>
      </c>
      <c r="N18" s="41">
        <f>M18</f>
        <v>54.909629629629634</v>
      </c>
      <c r="O18" s="37" t="s">
        <v>45</v>
      </c>
      <c r="P18" s="21">
        <f>ROUND(K19/22.5,3)</f>
        <v>56.018000000000001</v>
      </c>
      <c r="Q18" s="40">
        <f>ROUND(AVERAGE(L18:L20),3)</f>
        <v>54.91</v>
      </c>
      <c r="R18" s="30">
        <f t="shared" ca="1" si="1"/>
        <v>1102.42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YP-2018-SHY-314-5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140</v>
      </c>
      <c r="K19" s="24">
        <v>1260.4000000000001</v>
      </c>
      <c r="L19" s="25">
        <f>K19/S6</f>
        <v>56.017777777777781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962.3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YP-2018-SHY-314-6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1257.5999999999999</v>
      </c>
      <c r="L20" s="25">
        <f>K20/S6</f>
        <v>55.893333333333331</v>
      </c>
      <c r="M20" s="41"/>
      <c r="N20" s="41"/>
      <c r="O20" s="37"/>
      <c r="P20" s="21">
        <f t="shared" si="0"/>
        <v>55.893000000000001</v>
      </c>
      <c r="Q20" s="40"/>
      <c r="R20" s="30">
        <f t="shared" ca="1" si="1"/>
        <v>988.99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1014.59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1088.8699999999999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960.92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954.29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965.21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992.95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1018.16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989.22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979.92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998.62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966.37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962.22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报告编号：BG-2018-SHY-314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YP-2018-SHY-314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K23+738.8乡道分离立交板梁第三跨-6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50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YP-2018-SHY-314-1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2018/06/05-2018/07/03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142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54.48</v>
      </c>
      <c r="AT38" s="92"/>
      <c r="AU38" s="92"/>
      <c r="AV38" s="92"/>
      <c r="AW38" s="92"/>
      <c r="AX38" s="92"/>
      <c r="AY38" s="92"/>
      <c r="AZ38" s="92"/>
      <c r="BA38" s="92">
        <f>强度记录!M15</f>
        <v>54.964444444444446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109.9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YP-2018-SHY-314-2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56.475555555555559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YP-2018-SHY-314-3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53.937777777777775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YP-2018-SHY-314-4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2018/06/05-2018/07/03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142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52.817777777777785</v>
      </c>
      <c r="AT47" s="92"/>
      <c r="AU47" s="92"/>
      <c r="AV47" s="92"/>
      <c r="AW47" s="92"/>
      <c r="AX47" s="92"/>
      <c r="AY47" s="92"/>
      <c r="AZ47" s="92"/>
      <c r="BA47" s="92">
        <f>强度记录!M18</f>
        <v>54.909629629629634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109.8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YP-2018-SHY-314-5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56.017777777777781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YP-2018-SHY-314-6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55.893333333333331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2018-07-03T02:12:30Z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