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8A4E3A0B-472C-4612-8818-DF260C288135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<sst xmlns="http://schemas.openxmlformats.org/spreadsheetml/2006/main" count="470" uniqueCount="147">
  <si>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</si>
  <si>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</si>
  <si>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</si>
  <si>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</si>
  <si>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</si>
  <si>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</si>
  <si>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</si>
  <si>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</si>
  <si>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</si>
  <si>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</si>
  <si>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</si>
  <si>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</si>
  <si>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</si>
  <si>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</si>
  <si>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</si>
  <si>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</si>
  <si>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</si>
  <si>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</si>
  <si>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</si>
  <si>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</si>
  <si>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</si>
  <si>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</si>
  <si>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</si>
  <si>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</si>
  <si>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</si>
  <si>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</si>
  <si>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</si>
  <si>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</si>
  <si>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</si>
  <si>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</si>
  <si>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</si>
  <si>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</si>
  <si>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</si>
  <si>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</si>
  <si>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</si>
  <si>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</si>
  <si>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</si>
  <si>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</si>
  <si>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</si>
  <si>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</si>
  <si>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</si>
  <si>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</si>
  <si>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</si>
  <si>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</si>
  <si>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</si>
  <si>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</si>
  <si>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</si>
  <si>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</si>
  <si>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</si>
  <si>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</si>
  <si>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</si>
  <si>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</si>
  <si>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</si>
  <si>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</si>
  <si>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</si>
  <si>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</si>
  <si>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</si>
  <si>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</si>
  <si>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</si>
  <si>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</si>
  <si>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</si>
  <si>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</si>
  <si>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</si>
  <si>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</si>
  <si>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</si>
  <si>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</si>
  <si>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</si>
  <si>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</si>
  <si>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</si>
  <si>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</si>
  <si>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</si>
  <si>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</si>
  <si>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</si>
  <si>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</si>
  <si>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</si>
  <si>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</si>
  <si>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</si>
  <si>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</si>
  <si>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</si>
  <si>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</si>
  <si>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</si>
  <si>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</si>
  <si>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</si>
  <si>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</si>
  <si>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</si>
  <si>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</si>
  <si>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</si>
  <si>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</si>
  <si>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</si>
  <si>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</si>
  <si>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</si>
  <si>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</si>
  <si>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</si>
  <si>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</si>
  <si>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</si>
  <si>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</si>
  <si>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</si>
  <si>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</si>
  <si>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</si>
  <si>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</si>
  <si>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</si>
  <si>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</si>
  <si>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</si>
  <si>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</si>
  <si>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</si>
  <si>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</si>
  <si>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</si>
  <si>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</si>
  <si>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</si>
  <si>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</si>
  <si>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</si>
  <si>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</si>
  <si>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</si>
  <si>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</si>
  <si>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</si>
  <si>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</si>
  <si>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</si>
  <si>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</si>
  <si>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</si>
  <si>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</si>
  <si>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</si>
  <si>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</si>
  <si>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</si>
  <si>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</si>
  <si>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</si>
  <si>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</si>
  <si>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</si>
  <si>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</si>
  <si>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</si>
  <si>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</si>
  <si>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</si>
  <si>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</si>
  <si>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</si>
  <si>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</si>
  <si>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</si>
  <si>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</si>
  <si>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</si>
  <si>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</si>
  <si>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</si>
  <si>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2018/06/05-2018/07/03</t>
    <phoneticPr fontId="17" type="noConversion"/>
  </si>
  <si>
    <t>22500</t>
    <phoneticPr fontId="17" type="noConversion"/>
  </si>
  <si>
    <t>50</t>
    <phoneticPr fontId="17" type="noConversion"/>
  </si>
  <si>
    <t>≥50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</si>
  <si>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JL-2018-SHY-315</t>
    </r>
    <phoneticPr fontId="17" type="noConversion"/>
  </si>
  <si>
    <t>YP-2018-SHY-315</t>
    <phoneticPr fontId="17" type="noConversion"/>
  </si>
  <si>
    <t>K23+738.8乡道分离立交板梁第三跨-7</t>
    <phoneticPr fontId="17" type="noConversion"/>
  </si>
  <si>
    <t>1198.30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</si>
</sst>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3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143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145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1260.9999999999998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144</v>
      </c>
      <c r="M7" s="47"/>
      <c r="N7" s="47"/>
      <c r="O7" s="47"/>
      <c r="P7" s="2" t="s">
        <v>10</v>
      </c>
      <c r="Q7" s="21" t="str">
        <f>RIGHT(L7,2)</f>
        <v>15</v>
      </c>
      <c r="R7" s="32">
        <f>(K18+K19+K20)/3</f>
        <v>1241.9666666666665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139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YP-2018-SHY-315-1</v>
      </c>
      <c r="B15" s="42" t="s">
        <v>141</v>
      </c>
      <c r="C15" s="42"/>
      <c r="D15" s="49" t="str">
        <f>LEFT(L9,P9)</f>
        <v>2018/06/05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1286.5999999999999</v>
      </c>
      <c r="L15" s="25">
        <f>K15/S6</f>
        <v>57.182222222222215</v>
      </c>
      <c r="M15" s="51">
        <f>R6/S6</f>
        <v>56.044444444444437</v>
      </c>
      <c r="N15" s="51">
        <f>M15</f>
        <v>56.044444444444437</v>
      </c>
      <c r="O15" s="42" t="s">
        <v>45</v>
      </c>
      <c r="P15" s="21">
        <f t="shared" ref="P15:P23" si="0">ROUND(K15/22.5,3)</f>
        <v>57.182000000000002</v>
      </c>
      <c r="Q15" s="50">
        <f>ROUND(AVERAGE(L15:L17),3)</f>
        <v>56.043999999999997</v>
      </c>
      <c r="R15" s="30">
        <f t="shared" ref="R15:R23" ca="1" si="1">ROUND(R$14+RAND()*S$14,2)</f>
        <v>1105.57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YP-2018-SHY-315-2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1230.8</v>
      </c>
      <c r="L16" s="25">
        <f>K16/S6</f>
        <v>54.702222222222218</v>
      </c>
      <c r="M16" s="51"/>
      <c r="N16" s="51"/>
      <c r="O16" s="42"/>
      <c r="P16" s="21">
        <f t="shared" si="0"/>
        <v>54.701999999999998</v>
      </c>
      <c r="Q16" s="50"/>
      <c r="R16" s="30">
        <f t="shared" ca="1" si="1"/>
        <v>1020.35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YP-2018-SHY-315-3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1265.5999999999999</v>
      </c>
      <c r="L17" s="25">
        <f>K17/S6</f>
        <v>56.248888888888885</v>
      </c>
      <c r="M17" s="51"/>
      <c r="N17" s="51"/>
      <c r="O17" s="42"/>
      <c r="P17" s="21">
        <f t="shared" si="0"/>
        <v>56.249000000000002</v>
      </c>
      <c r="Q17" s="50"/>
      <c r="R17" s="30">
        <f t="shared" ca="1" si="1"/>
        <v>1017.41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YP-2018-SHY-315-4</v>
      </c>
      <c r="B18" s="42" t="s">
        <v>141</v>
      </c>
      <c r="C18" s="42"/>
      <c r="D18" s="46" t="str">
        <f>D15</f>
        <v>2018/06/05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146</v>
      </c>
      <c r="L18" s="25">
        <f>K18/S6</f>
        <v>53.257777777777775</v>
      </c>
      <c r="M18" s="51">
        <f>R7/S6</f>
        <v>55.198518518518512</v>
      </c>
      <c r="N18" s="51">
        <f>M18</f>
        <v>55.198518518518512</v>
      </c>
      <c r="O18" s="42" t="s">
        <v>45</v>
      </c>
      <c r="P18" s="21">
        <f>ROUND(K19/22.5,3)</f>
        <v>55.302</v>
      </c>
      <c r="Q18" s="50">
        <f>ROUND(AVERAGE(L18:L20),3)</f>
        <v>55.198999999999998</v>
      </c>
      <c r="R18" s="30">
        <f t="shared" ca="1" si="1"/>
        <v>1060.44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YP-2018-SHY-315-5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140</v>
      </c>
      <c r="K19" s="24">
        <v>1244.3</v>
      </c>
      <c r="L19" s="25">
        <f>K19/S6</f>
        <v>55.30222222222222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989.09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YP-2018-SHY-315-6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1283.3</v>
      </c>
      <c r="L20" s="25">
        <f>K20/S6</f>
        <v>57.035555555555554</v>
      </c>
      <c r="M20" s="51"/>
      <c r="N20" s="51"/>
      <c r="O20" s="42"/>
      <c r="P20" s="21">
        <f t="shared" si="0"/>
        <v>57.036000000000001</v>
      </c>
      <c r="Q20" s="50"/>
      <c r="R20" s="30">
        <f t="shared" ca="1" si="1"/>
        <v>1103.32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1022.82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998.69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1117.92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985.06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1009.69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974.8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1010.61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967.74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996.66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1010.9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1004.53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969.17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BW29" sqref="BW29:BZ31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报告编号：BG-2018-SHY-315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YP-2018-SHY-315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K23+738.8乡道分离立交板梁第三跨-7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50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YP-2018-SHY-315-1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2018/06/05-2018/07/03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142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57.182222222222215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56.044444444444437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112.1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YP-2018-SHY-315-2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54.702222222222218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YP-2018-SHY-315-3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56.248888888888885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YP-2018-SHY-315-4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2018/06/05-2018/07/03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142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53.257777777777775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55.198518518518512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110.4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YP-2018-SHY-315-5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55.30222222222222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YP-2018-SHY-315-6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57.035555555555554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2018-07-03T02:13:28Z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