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E928362-D678-4693-A52F-17E919E75B67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<sst xmlns="http://schemas.openxmlformats.org/spreadsheetml/2006/main" count="470" uniqueCount="146">
  <si>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</si>
  <si>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</si>
  <si>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</si>
  <si>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</si>
  <si>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</si>
  <si>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</si>
  <si>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</si>
  <si>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</si>
  <si>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</si>
  <si>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</si>
  <si>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</si>
  <si>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</si>
  <si>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</si>
  <si>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</si>
  <si>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</si>
  <si>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</si>
  <si>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</si>
  <si>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</si>
  <si>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</si>
  <si>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</si>
  <si>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</si>
  <si>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</si>
  <si>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</si>
  <si>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</si>
  <si>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</si>
  <si>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</si>
  <si>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</si>
  <si>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</si>
  <si>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</si>
  <si>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</si>
  <si>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</si>
  <si>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</si>
  <si>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</si>
  <si>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</si>
  <si>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</si>
  <si>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</si>
  <si>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</si>
  <si>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</si>
  <si>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</si>
  <si>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</si>
  <si>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</si>
  <si>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</si>
  <si>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</si>
  <si>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</si>
  <si>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</si>
  <si>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</si>
  <si>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</si>
  <si>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</si>
  <si>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</si>
  <si>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</si>
  <si>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</si>
  <si>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</si>
  <si>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</si>
  <si>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</si>
  <si>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</si>
  <si>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</si>
  <si>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</si>
  <si>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</si>
  <si>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</si>
  <si>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</si>
  <si>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</si>
  <si>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</si>
  <si>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</si>
  <si>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</si>
  <si>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</si>
  <si>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</si>
  <si>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</si>
  <si>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</si>
  <si>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</si>
  <si>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</si>
  <si>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</si>
  <si>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</si>
  <si>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</si>
  <si>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</si>
  <si>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</si>
  <si>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</si>
  <si>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</si>
  <si>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</si>
  <si>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</si>
  <si>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</si>
  <si>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</si>
  <si>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</si>
  <si>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</si>
  <si>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</si>
  <si>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</si>
  <si>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</si>
  <si>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</si>
  <si>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</si>
  <si>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</si>
  <si>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</si>
  <si>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</si>
  <si>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</si>
  <si>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</si>
  <si>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</si>
  <si>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</si>
  <si>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</si>
  <si>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</si>
  <si>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</si>
  <si>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</si>
  <si>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</si>
  <si>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</si>
  <si>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</si>
  <si>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</si>
  <si>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</si>
  <si>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</si>
  <si>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</si>
  <si>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</si>
  <si>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</si>
  <si>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</si>
  <si>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</si>
  <si>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</si>
  <si>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</si>
  <si>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</si>
  <si>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</si>
  <si>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</si>
  <si>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</si>
  <si>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</si>
  <si>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</si>
  <si>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</si>
  <si>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</si>
  <si>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</si>
  <si>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</si>
  <si>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</si>
  <si>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</si>
  <si>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</si>
  <si>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</si>
  <si>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</si>
  <si>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</si>
  <si>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</si>
  <si>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</si>
  <si>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</si>
  <si>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</si>
  <si>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</si>
  <si>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</si>
  <si>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</si>
  <si>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</si>
  <si>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</si>
  <si>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</si>
  <si>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</si>
  <si>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</si>
  <si>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20</t>
    <phoneticPr fontId="17" type="noConversion"/>
  </si>
  <si>
    <t>≥20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</si>
  <si>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JL-2018-SHY-316</t>
    </r>
    <phoneticPr fontId="17" type="noConversion"/>
  </si>
  <si>
    <t>YP-2018-SHY-316</t>
    <phoneticPr fontId="17" type="noConversion"/>
  </si>
  <si>
    <t>051新庄路改路圆管涵基础</t>
    <phoneticPr fontId="17" type="noConversion"/>
  </si>
  <si>
    <t>614.24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</si>
</sst>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621.40666666666664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16</v>
      </c>
      <c r="R7" s="32">
        <f>(K18+K19+K20)/3</f>
        <v>639.18666666666661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YP-2018-SHY-316-1</v>
      </c>
      <c r="B15" s="37" t="s">
        <v>140</v>
      </c>
      <c r="C15" s="37"/>
      <c r="D15" s="43" t="str">
        <f>LEFT(L9,P9)</f>
        <v>2018/06/05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623.14</v>
      </c>
      <c r="L15" s="25">
        <f>K15/S6</f>
        <v>27.69511111111111</v>
      </c>
      <c r="M15" s="41">
        <f>R6/S6</f>
        <v>27.618074074074073</v>
      </c>
      <c r="N15" s="41">
        <f>M15</f>
        <v>27.618074074074073</v>
      </c>
      <c r="O15" s="37" t="s">
        <v>45</v>
      </c>
      <c r="P15" s="21">
        <f t="shared" ref="P15:P23" si="0">ROUND(K15/22.5,3)</f>
        <v>27.695</v>
      </c>
      <c r="Q15" s="40">
        <f>ROUND(AVERAGE(L15:L17),3)</f>
        <v>27.617999999999999</v>
      </c>
      <c r="R15" s="30">
        <f t="shared" ref="R15:R23" ca="1" si="1">ROUND(R$14+RAND()*S$14,2)</f>
        <v>1035.8800000000001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YP-2018-SHY-316-2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596.85</v>
      </c>
      <c r="L16" s="25">
        <f>K16/S6</f>
        <v>26.526666666666667</v>
      </c>
      <c r="M16" s="41"/>
      <c r="N16" s="41"/>
      <c r="O16" s="37"/>
      <c r="P16" s="21">
        <f t="shared" si="0"/>
        <v>26.527000000000001</v>
      </c>
      <c r="Q16" s="40"/>
      <c r="R16" s="30">
        <f t="shared" ca="1" si="1"/>
        <v>1003.93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YP-2018-SHY-316-3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644.23</v>
      </c>
      <c r="L17" s="25">
        <f>K17/S6</f>
        <v>28.632444444444445</v>
      </c>
      <c r="M17" s="41"/>
      <c r="N17" s="41"/>
      <c r="O17" s="37"/>
      <c r="P17" s="21">
        <f t="shared" si="0"/>
        <v>28.632000000000001</v>
      </c>
      <c r="Q17" s="40"/>
      <c r="R17" s="30">
        <f t="shared" ca="1" si="1"/>
        <v>1084.3699999999999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YP-2018-SHY-316-4</v>
      </c>
      <c r="B18" s="37" t="s">
        <v>140</v>
      </c>
      <c r="C18" s="37"/>
      <c r="D18" s="44" t="str">
        <f>D15</f>
        <v>2018/06/05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27.299555555555557</v>
      </c>
      <c r="M18" s="41">
        <f>R7/S6</f>
        <v>28.408296296296292</v>
      </c>
      <c r="N18" s="41">
        <f>M18</f>
        <v>28.408296296296292</v>
      </c>
      <c r="O18" s="37" t="s">
        <v>45</v>
      </c>
      <c r="P18" s="21">
        <f>ROUND(K19/22.5,3)</f>
        <v>29.093</v>
      </c>
      <c r="Q18" s="40">
        <f>ROUND(AVERAGE(L18:L20),3)</f>
        <v>28.408000000000001</v>
      </c>
      <c r="R18" s="30">
        <f t="shared" ca="1" si="1"/>
        <v>1080.3800000000001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YP-2018-SHY-316-5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654.59</v>
      </c>
      <c r="L19" s="25">
        <f>K19/S6</f>
        <v>29.09288888888889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963.75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YP-2018-SHY-316-6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648.73</v>
      </c>
      <c r="L20" s="25">
        <f>K20/S6</f>
        <v>28.832444444444445</v>
      </c>
      <c r="M20" s="41"/>
      <c r="N20" s="41"/>
      <c r="O20" s="37"/>
      <c r="P20" s="21">
        <f t="shared" si="0"/>
        <v>28.832000000000001</v>
      </c>
      <c r="Q20" s="40"/>
      <c r="R20" s="30">
        <f t="shared" ca="1" si="1"/>
        <v>1036.22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1041.97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979.59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1018.22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980.13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989.6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953.34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998.21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1002.45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998.13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985.74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989.53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975.14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G38" sqref="BG38:BN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报告编号：BG-2018-SHY-316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YP-2018-SHY-316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051新庄路改路圆管涵基础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20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YP-2018-SHY-316-1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2018/06/05-2018/07/03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141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27.69511111111111</v>
      </c>
      <c r="AT38" s="92"/>
      <c r="AU38" s="92"/>
      <c r="AV38" s="92"/>
      <c r="AW38" s="92"/>
      <c r="AX38" s="92"/>
      <c r="AY38" s="92"/>
      <c r="AZ38" s="92"/>
      <c r="BA38" s="92">
        <f>强度记录!M15</f>
        <v>27.618074074074073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138.1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YP-2018-SHY-316-2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26.526666666666667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YP-2018-SHY-316-3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28.632444444444445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YP-2018-SHY-316-4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2018/06/05-2018/07/03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141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27.299555555555557</v>
      </c>
      <c r="AT47" s="92"/>
      <c r="AU47" s="92"/>
      <c r="AV47" s="92"/>
      <c r="AW47" s="92"/>
      <c r="AX47" s="92"/>
      <c r="AY47" s="92"/>
      <c r="AZ47" s="92"/>
      <c r="BA47" s="92">
        <f>强度记录!M18</f>
        <v>28.408296296296292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142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YP-2018-SHY-316-5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29.09288888888889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YP-2018-SHY-316-6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28.832444444444445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