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F78BF9E-AD9A-49FC-9AED-1309A1968559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<sst xmlns="http://schemas.openxmlformats.org/spreadsheetml/2006/main" count="470" uniqueCount="147">
  <si>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</si>
  <si>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</si>
  <si>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</si>
  <si>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</si>
  <si>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</si>
  <si>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</si>
  <si>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</si>
  <si>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</si>
  <si>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</si>
  <si>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</si>
  <si>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</si>
  <si>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</si>
  <si>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</si>
  <si>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</si>
  <si>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</si>
  <si>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</si>
  <si>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</si>
  <si>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</si>
  <si>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</si>
  <si>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</si>
  <si>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</si>
  <si>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</si>
  <si>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</si>
  <si>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</si>
  <si>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</si>
  <si>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</si>
  <si>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</si>
  <si>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</si>
  <si>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</si>
  <si>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</si>
  <si>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</si>
  <si>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</si>
  <si>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</si>
  <si>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</si>
  <si>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</si>
  <si>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</si>
  <si>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</si>
  <si>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</si>
  <si>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</si>
  <si>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</si>
  <si>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</si>
  <si>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</si>
  <si>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</si>
  <si>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</si>
  <si>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</si>
  <si>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</si>
  <si>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</si>
  <si>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</si>
  <si>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</si>
  <si>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</si>
  <si>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</si>
  <si>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</si>
  <si>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</si>
  <si>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</si>
  <si>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</si>
  <si>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</si>
  <si>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</si>
  <si>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</si>
  <si>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</si>
  <si>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</si>
  <si>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</si>
  <si>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</si>
  <si>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</si>
  <si>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</si>
  <si>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</si>
  <si>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</si>
  <si>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</si>
  <si>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</si>
  <si>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</si>
  <si>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</si>
  <si>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</si>
  <si>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</si>
  <si>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</si>
  <si>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</si>
  <si>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</si>
  <si>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</si>
  <si>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</si>
  <si>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</si>
  <si>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</si>
  <si>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</si>
  <si>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</si>
  <si>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</si>
  <si>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</si>
  <si>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</si>
  <si>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</si>
  <si>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</si>
  <si>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</si>
  <si>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</si>
  <si>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</si>
  <si>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</si>
  <si>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</si>
  <si>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</si>
  <si>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</si>
  <si>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</si>
  <si>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</si>
  <si>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</si>
  <si>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</si>
  <si>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</si>
  <si>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</si>
  <si>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</si>
  <si>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</si>
  <si>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</si>
  <si>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</si>
  <si>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</si>
  <si>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</si>
  <si>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</si>
  <si>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</si>
  <si>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</si>
  <si>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</si>
  <si>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</si>
  <si>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</si>
  <si>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</si>
  <si>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</si>
  <si>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</si>
  <si>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</si>
  <si>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</si>
  <si>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</si>
  <si>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</si>
  <si>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</si>
  <si>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</si>
  <si>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</si>
  <si>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</si>
  <si>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</si>
  <si>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</si>
  <si>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</si>
  <si>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</si>
  <si>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</si>
  <si>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</si>
  <si>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</si>
  <si>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</si>
  <si>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</si>
  <si>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</si>
  <si>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</si>
  <si>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</si>
  <si>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</si>
  <si>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</si>
  <si>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</si>
  <si>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</si>
  <si>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</si>
  <si>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</si>
  <si>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</si>
  <si>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</si>
  <si>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t>2018/06/06-2018/07/04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</si>
  <si>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JL-2018-SHY-319</t>
    </r>
    <phoneticPr fontId="17" type="noConversion"/>
  </si>
  <si>
    <t>YP-2018-SHY-319</t>
    <phoneticPr fontId="17" type="noConversion"/>
  </si>
  <si>
    <t>桠溪互通A匝道桥1-1＃桩基</t>
    <phoneticPr fontId="17" type="noConversion"/>
  </si>
  <si>
    <t>986.86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</si>
</sst>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82" fontId="1" fillId="0" borderId="4" xfId="2" applyNumberFormat="1" applyFont="1" applyBorder="1" applyAlignment="1">
      <alignment horizontal="center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972.49666666666656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19</v>
      </c>
      <c r="R7" s="32">
        <f>(K18+K19+K20)/3</f>
        <v>960.57999999999993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142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YP-2018-SHY-319-1</v>
      </c>
      <c r="B15" s="42" t="s">
        <v>139</v>
      </c>
      <c r="C15" s="42"/>
      <c r="D15" s="49" t="str">
        <f>LEFT(L9,P9)</f>
        <v>2018/06/06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992.83</v>
      </c>
      <c r="L15" s="25">
        <f>K15/S6</f>
        <v>44.125777777777778</v>
      </c>
      <c r="M15" s="51">
        <f>R6/S6</f>
        <v>43.222074074074072</v>
      </c>
      <c r="N15" s="51">
        <f>M15</f>
        <v>43.222074074074072</v>
      </c>
      <c r="O15" s="42" t="s">
        <v>45</v>
      </c>
      <c r="P15" s="21">
        <f t="shared" ref="P15:P23" si="0">ROUND(K15/22.5,3)</f>
        <v>44.125999999999998</v>
      </c>
      <c r="Q15" s="50">
        <f>ROUND(AVERAGE(L15:L17),3)</f>
        <v>43.222000000000001</v>
      </c>
      <c r="R15" s="30">
        <f t="shared" ref="R15:R23" ca="1" si="1">ROUND(R$14+RAND()*S$14,2)</f>
        <v>1104.42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YP-2018-SHY-319-2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973.9</v>
      </c>
      <c r="L16" s="25">
        <f>K16/S6</f>
        <v>43.284444444444446</v>
      </c>
      <c r="M16" s="51"/>
      <c r="N16" s="51"/>
      <c r="O16" s="42"/>
      <c r="P16" s="21">
        <f t="shared" si="0"/>
        <v>43.283999999999999</v>
      </c>
      <c r="Q16" s="50"/>
      <c r="R16" s="30">
        <f t="shared" ca="1" si="1"/>
        <v>1081.27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YP-2018-SHY-319-3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950.76</v>
      </c>
      <c r="L17" s="25">
        <f>K17/S6</f>
        <v>42.256</v>
      </c>
      <c r="M17" s="51"/>
      <c r="N17" s="51"/>
      <c r="O17" s="42"/>
      <c r="P17" s="21">
        <f t="shared" si="0"/>
        <v>42.256</v>
      </c>
      <c r="Q17" s="50"/>
      <c r="R17" s="30">
        <f t="shared" ca="1" si="1"/>
        <v>1014.66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YP-2018-SHY-319-4</v>
      </c>
      <c r="B18" s="42" t="s">
        <v>139</v>
      </c>
      <c r="C18" s="42"/>
      <c r="D18" s="46" t="str">
        <f>D15</f>
        <v>2018/06/06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201" t="s">
        <v>146</v>
      </c>
      <c r="L18" s="25">
        <f>K18/S6</f>
        <v>43.860444444444447</v>
      </c>
      <c r="M18" s="51">
        <f>R7/S6</f>
        <v>42.69244444444444</v>
      </c>
      <c r="N18" s="51">
        <f>M18</f>
        <v>42.69244444444444</v>
      </c>
      <c r="O18" s="42" t="s">
        <v>45</v>
      </c>
      <c r="P18" s="21">
        <f>ROUND(K19/22.5,3)</f>
        <v>42.777999999999999</v>
      </c>
      <c r="Q18" s="50">
        <f>ROUND(AVERAGE(L18:L20),3)</f>
        <v>42.692</v>
      </c>
      <c r="R18" s="30">
        <f t="shared" ca="1" si="1"/>
        <v>1106.69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YP-2018-SHY-319-5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962.51</v>
      </c>
      <c r="L19" s="25">
        <f>K19/S6</f>
        <v>42.778222222222219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1086.52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YP-2018-SHY-319-6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932.37</v>
      </c>
      <c r="L20" s="25">
        <f>K20/S6</f>
        <v>41.43866666666667</v>
      </c>
      <c r="M20" s="51"/>
      <c r="N20" s="51"/>
      <c r="O20" s="42"/>
      <c r="P20" s="21">
        <f t="shared" si="0"/>
        <v>41.439</v>
      </c>
      <c r="Q20" s="50"/>
      <c r="R20" s="30">
        <f t="shared" ca="1" si="1"/>
        <v>1093.5899999999999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1075.32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1108.48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1034.4000000000001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961.24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978.23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1023.26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982.8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1022.01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967.92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1027.31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1014.99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993.22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报告编号：BG-2018-SHY-319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YP-2018-SHY-319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桠溪互通A匝道桥1-1＃桩基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YP-2018-SHY-319-1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2018/06/06-2018/07/04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44.125777777777778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43.222074074074072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123.5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YP-2018-SHY-319-2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43.284444444444446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YP-2018-SHY-319-3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42.256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YP-2018-SHY-319-4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2018/06/06-2018/07/04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43.860444444444447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42.69244444444444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YP-2018-SHY-319-5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42.778222222222219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YP-2018-SHY-319-6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41.43866666666667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2018-07-04T06:32:41Z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