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<sst xmlns="http://schemas.openxmlformats.org/spreadsheetml/2006/main" count="145">
  <si>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</si>
  <si>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</si>
  <si>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</si>
  <si>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</si>
  <si>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</si>
  <si>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JL-2018-SHY-328</t>
    </r>
  </si>
  <si>
    <t>工程部位/用途</t>
  </si>
  <si>
    <t>跃进河中桥0b-4桩基</t>
  </si>
  <si>
    <t>/</t>
  </si>
  <si>
    <t>22.5</t>
  </si>
  <si>
    <t>试验依据</t>
  </si>
  <si>
    <t>JTG E30-2005</t>
  </si>
  <si>
    <t>样品编号</t>
  </si>
  <si>
    <t>YP-2018-SHY-328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</si>
  <si>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</si>
  <si>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</si>
  <si>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</si>
  <si>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</si>
  <si>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</si>
  <si>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</si>
  <si>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温度：21   相对湿度：57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</si>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</sst>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4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17" borderId="51" applyNumberFormat="0" applyAlignment="0" applyProtection="0">
      <alignment vertical="center"/>
    </xf>
    <xf numFmtId="0" fontId="25" fillId="17" borderId="47" applyNumberFormat="0" applyAlignment="0" applyProtection="0">
      <alignment vertical="center"/>
    </xf>
    <xf numFmtId="0" fontId="26" fillId="20" borderId="5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zoomScale="115" zoomScaleNormal="115" workbookViewId="0">
      <selection activeCell="M18" sqref="M18:M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959.383333333333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28</v>
      </c>
      <c r="R7" s="190">
        <f>(K18+K19+K20)/3</f>
        <v>956.303333333333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YP-2018-SHY-328-1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938.35</v>
      </c>
      <c r="L15" s="174">
        <f>K15/S6</f>
        <v>41.7044444444444</v>
      </c>
      <c r="M15" s="175">
        <v>42.6</v>
      </c>
      <c r="N15" s="175">
        <f>M15</f>
        <v>42.6</v>
      </c>
      <c r="O15" s="160" t="s">
        <v>51</v>
      </c>
      <c r="P15" s="145">
        <f t="shared" ref="P15:P23" si="0">ROUND(K15/22.5,3)</f>
        <v>41.704</v>
      </c>
      <c r="Q15" s="181">
        <f>ROUND(AVERAGE(L15:L17),3)</f>
        <v>42.639</v>
      </c>
      <c r="R15" s="182">
        <f ca="1" t="shared" ref="R15:R23" si="1">ROUND(R$14+RAND()*S$14,2)</f>
        <v>1027.71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YP-2018-SHY-328-2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966.48</v>
      </c>
      <c r="L16" s="174">
        <f>K16/S6</f>
        <v>42.9546666666667</v>
      </c>
      <c r="M16" s="175"/>
      <c r="N16" s="175"/>
      <c r="O16" s="160"/>
      <c r="P16" s="145">
        <f t="shared" si="0"/>
        <v>42.955</v>
      </c>
      <c r="Q16" s="181"/>
      <c r="R16" s="182">
        <f ca="1" t="shared" si="1"/>
        <v>1041.07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YP-2018-SHY-328-3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973.32</v>
      </c>
      <c r="L17" s="174">
        <f>K17/S6</f>
        <v>43.2586666666667</v>
      </c>
      <c r="M17" s="175"/>
      <c r="N17" s="175"/>
      <c r="O17" s="160"/>
      <c r="P17" s="145">
        <f t="shared" si="0"/>
        <v>43.259</v>
      </c>
      <c r="Q17" s="181"/>
      <c r="R17" s="182">
        <f ca="1" t="shared" si="1"/>
        <v>1039.69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YP-2018-SHY-328-4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913.23</v>
      </c>
      <c r="L18" s="174">
        <f>K18/S6</f>
        <v>40.588</v>
      </c>
      <c r="M18" s="175">
        <v>42.5</v>
      </c>
      <c r="N18" s="175">
        <f>M18</f>
        <v>42.5</v>
      </c>
      <c r="O18" s="160" t="s">
        <v>51</v>
      </c>
      <c r="P18" s="145">
        <f>ROUND(K19/22.5,3)</f>
        <v>42.769</v>
      </c>
      <c r="Q18" s="181">
        <f>ROUND(AVERAGE(L18:L20),3)</f>
        <v>42.502</v>
      </c>
      <c r="R18" s="182">
        <f ca="1" t="shared" si="1"/>
        <v>1115.39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YP-2018-SHY-328-5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962.31</v>
      </c>
      <c r="L19" s="174">
        <f>K19/S6</f>
        <v>42.7693333333333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1088.58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YP-2018-SHY-328-6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993.37</v>
      </c>
      <c r="L20" s="174">
        <f>K20/S6</f>
        <v>44.1497777777778</v>
      </c>
      <c r="M20" s="175"/>
      <c r="N20" s="175"/>
      <c r="O20" s="160"/>
      <c r="P20" s="145">
        <f t="shared" si="0"/>
        <v>44.15</v>
      </c>
      <c r="Q20" s="181"/>
      <c r="R20" s="182">
        <f ca="1" t="shared" si="1"/>
        <v>1086.62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974.73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964.09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991.69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1017.65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959.44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968.05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1004.07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979.23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1012.58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1018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1019.89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1014.56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报告编号：BG-2018-SHY-328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YP-2018-SHY-328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跃进河中桥0b-4桩基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YP-2018-SHY-328-1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41.7044444444444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42.6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121.7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YP-2018-SHY-328-2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42.9546666666667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YP-2018-SHY-328-3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43.2586666666667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YP-2018-SHY-328-4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40.588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42.5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121.4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YP-2018-SHY-328-5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42.7693333333333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YP-2018-SHY-328-6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44.1497777777778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2018-07-07T12:05:50Z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