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<sst xmlns="http://schemas.openxmlformats.org/spreadsheetml/2006/main" count="146">
  <si>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</si>
  <si>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</si>
  <si>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</si>
  <si>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</si>
  <si>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</si>
  <si>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JL-2018-SHY-332</t>
    </r>
  </si>
  <si>
    <t>工程部位/用途</t>
  </si>
  <si>
    <t>K23+738.8分离立交1-5板梁</t>
  </si>
  <si>
    <t>/</t>
  </si>
  <si>
    <t>22.5</t>
  </si>
  <si>
    <t>试验依据</t>
  </si>
  <si>
    <t>JTG E30-2005</t>
  </si>
  <si>
    <t>样品编号</t>
  </si>
  <si>
    <t>YP-2018-SHY-332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</si>
  <si>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</si>
  <si>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</si>
  <si>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</si>
  <si>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</si>
  <si>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</si>
  <si>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</si>
  <si>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</si>
  <si>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</si>
  <si>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</si>
  <si>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</si>
  <si>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</si>
  <si>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</si>
  <si>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</si>
  <si>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</si>
  <si>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</si>
  <si>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</si>
  <si>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</si>
  <si>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</si>
  <si>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</si>
  <si>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</si>
  <si>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</si>
  <si>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</si>
  <si>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</si>
  <si>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</si>
  <si>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</si>
  <si>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</si>
  <si>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</si>
  <si>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</si>
  <si>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</si>
  <si>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</si>
  <si>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</si>
  <si>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</si>
  <si>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</si>
  <si>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50</t>
  </si>
  <si>
    <t>28</t>
  </si>
  <si>
    <t>150</t>
  </si>
  <si>
    <t>22500</t>
  </si>
  <si>
    <t>标准养护</t>
  </si>
  <si>
    <t>d7fg</t>
  </si>
  <si>
    <t>1245.40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</si>
  <si>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</si>
  <si>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</si>
  <si>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</si>
  <si>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</si>
  <si>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</si>
  <si>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</si>
  <si>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</si>
  <si>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</si>
  <si>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</si>
  <si>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</si>
  <si>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</si>
  <si>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</si>
  <si>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</si>
  <si>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</si>
  <si>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</si>
  <si>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</si>
  <si>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</si>
  <si>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</si>
  <si>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</si>
  <si>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</si>
  <si>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</si>
  <si>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</si>
  <si>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</si>
  <si>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</si>
  <si>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</si>
  <si>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</si>
  <si>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</si>
  <si>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</si>
  <si>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</si>
  <si>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</si>
  <si>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</si>
  <si>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</si>
  <si>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≥50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</si>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</sst>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);[Red]\(0.00\)"/>
    <numFmt numFmtId="178" formatCode="0.00;[Red]0.00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4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25" borderId="51" applyNumberFormat="0" applyAlignment="0" applyProtection="0">
      <alignment vertical="center"/>
    </xf>
    <xf numFmtId="0" fontId="28" fillId="25" borderId="47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7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1242.93333333333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32</v>
      </c>
      <c r="R7" s="189">
        <f>(K18+K19+K20)/3</f>
        <v>1258.7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YP-2018-SHY-332-1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1222.9</v>
      </c>
      <c r="L15" s="174">
        <f>K15/S6</f>
        <v>54.3511111111111</v>
      </c>
      <c r="M15" s="175">
        <v>55.2</v>
      </c>
      <c r="N15" s="175">
        <f>M15</f>
        <v>55.2</v>
      </c>
      <c r="O15" s="160" t="s">
        <v>51</v>
      </c>
      <c r="P15" s="145">
        <f t="shared" ref="P15:P23" si="0">ROUND(K15/22.5,3)</f>
        <v>54.351</v>
      </c>
      <c r="Q15" s="181">
        <f>ROUND(AVERAGE(L15:L17),3)</f>
        <v>55.241</v>
      </c>
      <c r="R15" s="182">
        <f ca="1" t="shared" ref="R15:R23" si="1">ROUND(R$14+RAND()*S$14,2)</f>
        <v>993.54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YP-2018-SHY-332-2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1260.7</v>
      </c>
      <c r="L16" s="174">
        <f>K16/S6</f>
        <v>56.0311111111111</v>
      </c>
      <c r="M16" s="175"/>
      <c r="N16" s="175"/>
      <c r="O16" s="160"/>
      <c r="P16" s="145">
        <f t="shared" si="0"/>
        <v>56.031</v>
      </c>
      <c r="Q16" s="181"/>
      <c r="R16" s="182">
        <f ca="1" t="shared" si="1"/>
        <v>972.25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YP-2018-SHY-332-3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1245.2</v>
      </c>
      <c r="L17" s="174">
        <f>K17/S6</f>
        <v>55.3422222222222</v>
      </c>
      <c r="M17" s="175"/>
      <c r="N17" s="175"/>
      <c r="O17" s="160"/>
      <c r="P17" s="145">
        <f t="shared" si="0"/>
        <v>55.342</v>
      </c>
      <c r="Q17" s="181"/>
      <c r="R17" s="182">
        <f ca="1" t="shared" si="1"/>
        <v>1040.64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YP-2018-SHY-332-4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2" t="s">
        <v>53</v>
      </c>
      <c r="L18" s="174">
        <f>K18/S6</f>
        <v>55.3511111111111</v>
      </c>
      <c r="M18" s="175">
        <v>55.9</v>
      </c>
      <c r="N18" s="175">
        <f>M18</f>
        <v>55.9</v>
      </c>
      <c r="O18" s="160" t="s">
        <v>51</v>
      </c>
      <c r="P18" s="145">
        <f>ROUND(K19/22.5,3)</f>
        <v>56.738</v>
      </c>
      <c r="Q18" s="181">
        <f>ROUND(AVERAGE(L18:L20),3)</f>
        <v>55.942</v>
      </c>
      <c r="R18" s="182">
        <f ca="1" t="shared" si="1"/>
        <v>1116.14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YP-2018-SHY-332-5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1276.6</v>
      </c>
      <c r="L19" s="174">
        <f>K19/S6</f>
        <v>56.7377777777778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1030.64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YP-2018-SHY-332-6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1254.1</v>
      </c>
      <c r="L20" s="174">
        <f>K20/S6</f>
        <v>55.7377777777778</v>
      </c>
      <c r="M20" s="175"/>
      <c r="N20" s="175"/>
      <c r="O20" s="160"/>
      <c r="P20" s="145">
        <f t="shared" si="0"/>
        <v>55.738</v>
      </c>
      <c r="Q20" s="181"/>
      <c r="R20" s="182">
        <f ca="1" t="shared" si="1"/>
        <v>1089.45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73"/>
      <c r="L21" s="160" t="s">
        <v>8</v>
      </c>
      <c r="M21" s="160" t="s">
        <v>8</v>
      </c>
      <c r="N21" s="160" t="s">
        <v>8</v>
      </c>
      <c r="O21" s="160" t="s">
        <v>8</v>
      </c>
      <c r="P21" s="145">
        <f t="shared" si="0"/>
        <v>0</v>
      </c>
      <c r="Q21" s="181" t="e">
        <f>ROUND(AVERAGE(L21:L23),3)</f>
        <v>#DIV/0!</v>
      </c>
      <c r="R21" s="182">
        <f ca="1" t="shared" si="1"/>
        <v>1036.41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73"/>
      <c r="L22" s="160" t="s">
        <v>8</v>
      </c>
      <c r="M22" s="160"/>
      <c r="N22" s="160"/>
      <c r="O22" s="160"/>
      <c r="P22" s="145">
        <f t="shared" si="0"/>
        <v>0</v>
      </c>
      <c r="Q22" s="181"/>
      <c r="R22" s="182">
        <f ca="1" t="shared" si="1"/>
        <v>1087.69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73"/>
      <c r="L23" s="160" t="s">
        <v>8</v>
      </c>
      <c r="M23" s="160"/>
      <c r="N23" s="160"/>
      <c r="O23" s="160"/>
      <c r="P23" s="145">
        <f t="shared" si="0"/>
        <v>0</v>
      </c>
      <c r="Q23" s="181"/>
      <c r="R23" s="182">
        <f ca="1" t="shared" si="1"/>
        <v>1045.7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/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54</v>
      </c>
      <c r="Q24" s="176" t="s">
        <v>54</v>
      </c>
      <c r="R24" s="176" t="s">
        <v>55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/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/>
      <c r="L26" s="160" t="s">
        <v>8</v>
      </c>
      <c r="M26" s="160"/>
      <c r="N26" s="160"/>
      <c r="O26" s="160"/>
    </row>
    <row r="27" s="3" customFormat="1" ht="21" customHeight="1" spans="1:18">
      <c r="A27" s="12" t="s">
        <v>56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60</v>
      </c>
      <c r="E6" s="147"/>
      <c r="F6" s="147"/>
      <c r="G6" s="147"/>
      <c r="H6" s="147"/>
      <c r="I6" s="147"/>
      <c r="J6" s="10" t="s">
        <v>61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62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63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64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1015.84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989.96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994.26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1022.78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1008.45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1027.95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1014.89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1017.33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986.45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54</v>
      </c>
      <c r="Q24" s="176" t="s">
        <v>54</v>
      </c>
      <c r="R24" s="176" t="s">
        <v>55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56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6" workbookViewId="0">
      <selection activeCell="BW29" sqref="BW29:BZ31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48" t="s">
        <v>66</v>
      </c>
      <c r="BK1" s="48"/>
      <c r="BL1" s="48"/>
      <c r="BM1" s="48" t="s">
        <v>67</v>
      </c>
      <c r="BN1" s="48"/>
      <c r="BP1" s="48" t="s">
        <v>68</v>
      </c>
      <c r="BQ1" s="48"/>
      <c r="BR1" s="48" t="s">
        <v>66</v>
      </c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报告编号：BG-2018-SHY-332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72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73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61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75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YP-2018-SHY-332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K23+738.8分离立交1-5板梁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77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79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50</v>
      </c>
      <c r="BX29" s="143"/>
      <c r="BY29" s="143"/>
      <c r="BZ29" s="143"/>
      <c r="CA29" s="142" t="s">
        <v>80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81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82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84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85</v>
      </c>
      <c r="BH35" s="40"/>
      <c r="BI35" s="40"/>
      <c r="BJ35" s="40"/>
      <c r="BK35" s="40"/>
      <c r="BL35" s="40"/>
      <c r="BM35" s="40"/>
      <c r="BN35" s="40"/>
      <c r="BO35" s="40" t="s">
        <v>56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YP-2018-SHY-332-1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86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54.3511111111111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55.2</v>
      </c>
      <c r="BB38" s="140"/>
      <c r="BC38" s="140"/>
      <c r="BD38" s="140"/>
      <c r="BE38" s="140"/>
      <c r="BF38" s="140"/>
      <c r="BG38" s="136" t="s">
        <v>87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110.4</v>
      </c>
      <c r="BP38" s="140"/>
      <c r="BQ38" s="140"/>
      <c r="BR38" s="140"/>
      <c r="BS38" s="140"/>
      <c r="BT38" s="140"/>
      <c r="BU38" s="140"/>
      <c r="BV38" s="140"/>
      <c r="CR38" s="29" t="s">
        <v>88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YP-2018-SHY-332-2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56.0311111111111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YP-2018-SHY-332-3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55.3422222222222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YP-2018-SHY-332-4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86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55.3511111111111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55.9</v>
      </c>
      <c r="BB47" s="140"/>
      <c r="BC47" s="140"/>
      <c r="BD47" s="140"/>
      <c r="BE47" s="140"/>
      <c r="BF47" s="140"/>
      <c r="BG47" s="136" t="s">
        <v>87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111.8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YP-2018-SHY-332-5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56.7377777777778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YP-2018-SHY-332-6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55.7377777777778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90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93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107</v>
      </c>
      <c r="M1" s="18"/>
      <c r="N1" s="18"/>
    </row>
    <row r="2" ht="14.15" customHeight="1" spans="12:14">
      <c r="L2" s="19"/>
      <c r="M2" s="19" t="s">
        <v>108</v>
      </c>
      <c r="N2" s="19"/>
    </row>
    <row r="3" ht="25" customHeight="1" spans="1:15">
      <c r="A3" s="104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110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61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111</v>
      </c>
      <c r="J11" s="110" t="s">
        <v>112</v>
      </c>
      <c r="K11" s="110" t="s">
        <v>113</v>
      </c>
      <c r="L11" s="110" t="s">
        <v>114</v>
      </c>
      <c r="M11" s="110" t="s">
        <v>115</v>
      </c>
      <c r="N11" s="115" t="s">
        <v>116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98</v>
      </c>
      <c r="AZ100" s="48"/>
      <c r="BA100" s="48"/>
      <c r="BB100" s="48"/>
      <c r="BC100" s="48"/>
      <c r="BD100" s="48"/>
      <c r="BE100" s="48" t="s">
        <v>99</v>
      </c>
      <c r="BF100" s="48"/>
      <c r="BG100" s="48"/>
      <c r="BH100" s="48"/>
      <c r="BI100" s="48"/>
      <c r="BJ100" s="48"/>
      <c r="BK100" s="48" t="s">
        <v>100</v>
      </c>
      <c r="BL100" s="48"/>
      <c r="BM100" s="48"/>
      <c r="BN100" s="85"/>
      <c r="BO100" s="48" t="s">
        <v>101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107</v>
      </c>
      <c r="M1" s="18"/>
      <c r="N1" s="18"/>
      <c r="O1" s="18"/>
    </row>
    <row r="2" ht="14.15" customHeight="1" spans="13:15">
      <c r="M2" s="19"/>
      <c r="N2" s="19" t="s">
        <v>123</v>
      </c>
      <c r="O2" s="19"/>
    </row>
    <row r="3" ht="25" customHeight="1" spans="1:15">
      <c r="A3" s="5" t="s">
        <v>124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125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61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126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129</v>
      </c>
      <c r="B15" s="12"/>
      <c r="C15" s="12"/>
      <c r="D15" s="12"/>
      <c r="E15" s="12"/>
      <c r="F15" s="12"/>
      <c r="G15" s="12"/>
      <c r="H15" s="12" t="s">
        <v>130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136</v>
      </c>
      <c r="B22" s="12" t="s">
        <v>137</v>
      </c>
      <c r="C22" s="12" t="s">
        <v>138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140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141</v>
      </c>
      <c r="C25" s="12" t="s">
        <v>138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140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2018-06-21T02:36:00Z</cp:lastPrinted>
  <dcterms:modified xsi:type="dcterms:W3CDTF">2018-07-08T08:28:28Z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