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<sst xmlns="http://schemas.openxmlformats.org/spreadsheetml/2006/main" count="145">
  <si>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</si>
  <si>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</si>
  <si>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</si>
  <si>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</si>
  <si>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</si>
  <si>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JL-2018-SHY-334</t>
    </r>
  </si>
  <si>
    <t>工程部位/用途</t>
  </si>
  <si>
    <t>S246分离立交1#墩右幅1-1、1-2立柱</t>
  </si>
  <si>
    <t>/</t>
  </si>
  <si>
    <t>22.5</t>
  </si>
  <si>
    <t>试验依据</t>
  </si>
  <si>
    <t>JTG E30-2005</t>
  </si>
  <si>
    <t>样品编号</t>
  </si>
  <si>
    <t>YP-2018-SHY-334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</si>
  <si>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</si>
  <si>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</si>
  <si>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</si>
  <si>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</si>
  <si>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</si>
  <si>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</si>
  <si>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温度：21  相对湿度：57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</si>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</sst>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6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53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19" fillId="4" borderId="50" applyNumberFormat="0" applyAlignment="0" applyProtection="0">
      <alignment vertical="center"/>
    </xf>
    <xf numFmtId="0" fontId="14" fillId="5" borderId="48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L7" sqref="L7:O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969.856666666667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34</v>
      </c>
      <c r="R7" s="190">
        <f>(K18+K19+K20)/3</f>
        <v>954.313333333333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YP-2018-SHY-334-1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978.72</v>
      </c>
      <c r="L15" s="174">
        <f>K15/S6</f>
        <v>43.4986666666667</v>
      </c>
      <c r="M15" s="175">
        <v>43.1</v>
      </c>
      <c r="N15" s="175">
        <f>M15</f>
        <v>43.1</v>
      </c>
      <c r="O15" s="160" t="s">
        <v>51</v>
      </c>
      <c r="P15" s="145">
        <f t="shared" ref="P15:P23" si="0">ROUND(K15/22.5,3)</f>
        <v>43.499</v>
      </c>
      <c r="Q15" s="181">
        <f>ROUND(AVERAGE(L15:L17),3)</f>
        <v>43.105</v>
      </c>
      <c r="R15" s="182">
        <f ca="1" t="shared" ref="R15:R23" si="1">ROUND(R$14+RAND()*S$14,2)</f>
        <v>1001.13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YP-2018-SHY-334-2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957.33</v>
      </c>
      <c r="L16" s="174">
        <f>K16/S6</f>
        <v>42.548</v>
      </c>
      <c r="M16" s="175"/>
      <c r="N16" s="175"/>
      <c r="O16" s="160"/>
      <c r="P16" s="145">
        <f t="shared" si="0"/>
        <v>42.548</v>
      </c>
      <c r="Q16" s="181"/>
      <c r="R16" s="182">
        <f ca="1" t="shared" si="1"/>
        <v>1036.76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YP-2018-SHY-334-3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973.52</v>
      </c>
      <c r="L17" s="174">
        <f>K17/S6</f>
        <v>43.2675555555556</v>
      </c>
      <c r="M17" s="175"/>
      <c r="N17" s="175"/>
      <c r="O17" s="160"/>
      <c r="P17" s="145">
        <f t="shared" si="0"/>
        <v>43.268</v>
      </c>
      <c r="Q17" s="181"/>
      <c r="R17" s="182">
        <f ca="1" t="shared" si="1"/>
        <v>1058.48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YP-2018-SHY-334-4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946.48</v>
      </c>
      <c r="L18" s="174">
        <f>K18/S6</f>
        <v>42.0657777777778</v>
      </c>
      <c r="M18" s="175">
        <v>42.4</v>
      </c>
      <c r="N18" s="175">
        <f>M18</f>
        <v>42.4</v>
      </c>
      <c r="O18" s="160" t="s">
        <v>51</v>
      </c>
      <c r="P18" s="145">
        <f>ROUND(K19/22.5,3)</f>
        <v>43.763</v>
      </c>
      <c r="Q18" s="181">
        <f>ROUND(AVERAGE(L18:L20),3)</f>
        <v>42.414</v>
      </c>
      <c r="R18" s="182">
        <f ca="1" t="shared" si="1"/>
        <v>1034.06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YP-2018-SHY-334-5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984.67</v>
      </c>
      <c r="L19" s="174">
        <f>K19/S6</f>
        <v>43.7631111111111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984.13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YP-2018-SHY-334-6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931.79</v>
      </c>
      <c r="L20" s="174">
        <f>K20/S6</f>
        <v>41.4128888888889</v>
      </c>
      <c r="M20" s="175"/>
      <c r="N20" s="175"/>
      <c r="O20" s="160"/>
      <c r="P20" s="145">
        <f t="shared" si="0"/>
        <v>41.413</v>
      </c>
      <c r="Q20" s="181"/>
      <c r="R20" s="182">
        <f ca="1" t="shared" si="1"/>
        <v>995.41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975.25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1067.38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1087.8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955.53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1019.47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973.74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951.89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976.44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1020.15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995.02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984.51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1004.79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报告编号：BG-2018-SHY-334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YP-2018-SHY-334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S246分离立交1#墩右幅1-1、1-2立柱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YP-2018-SHY-334-1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43.4986666666667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43.1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123.1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YP-2018-SHY-334-2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42.548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YP-2018-SHY-334-3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43.2675555555556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YP-2018-SHY-334-4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42.0657777777778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42.4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121.1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YP-2018-SHY-334-5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43.7631111111111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YP-2018-SHY-334-6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41.4128888888889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