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<sst xmlns="http://schemas.openxmlformats.org/spreadsheetml/2006/main" count="145">
  <si>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</si>
  <si>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</si>
  <si>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</si>
  <si>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</si>
  <si>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</si>
  <si>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JL-2018-SHY-335</t>
    </r>
  </si>
  <si>
    <t>工程部位/用途</t>
  </si>
  <si>
    <t>桠溪互通A匝道桥1-2桩基</t>
  </si>
  <si>
    <t>/</t>
  </si>
  <si>
    <t>22.5</t>
  </si>
  <si>
    <t>试验依据</t>
  </si>
  <si>
    <t>JTG E30-2005</t>
  </si>
  <si>
    <t>样品编号</t>
  </si>
  <si>
    <t>YP-2018-SHY-335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</si>
  <si>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</si>
  <si>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</si>
  <si>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</si>
  <si>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</si>
  <si>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</si>
  <si>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</si>
  <si>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</si>
  <si>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</si>
  <si>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2018/06/10-2018/07/08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</si>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</sst>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48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18" borderId="49" applyNumberFormat="0" applyAlignment="0" applyProtection="0">
      <alignment vertical="center"/>
    </xf>
    <xf numFmtId="0" fontId="22" fillId="18" borderId="47" applyNumberFormat="0" applyAlignment="0" applyProtection="0">
      <alignment vertical="center"/>
    </xf>
    <xf numFmtId="0" fontId="24" fillId="19" borderId="50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1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191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967.033333333333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8" t="s">
        <v>13</v>
      </c>
      <c r="M7" s="188"/>
      <c r="N7" s="188"/>
      <c r="O7" s="188"/>
      <c r="P7" s="2" t="s">
        <v>14</v>
      </c>
      <c r="Q7" s="145" t="str">
        <f>RIGHT(L7,2)</f>
        <v>35</v>
      </c>
      <c r="R7" s="190">
        <f>(K18+K19+K20)/3</f>
        <v>959.48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8" t="s">
        <v>22</v>
      </c>
      <c r="M9" s="188"/>
      <c r="N9" s="188"/>
      <c r="O9" s="188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YP-2018-SHY-335-1</v>
      </c>
      <c r="B15" s="160" t="s">
        <v>47</v>
      </c>
      <c r="C15" s="160"/>
      <c r="D15" s="186" t="str">
        <f>LEFT(L9,P9)</f>
        <v>2018/06/10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984.87</v>
      </c>
      <c r="L15" s="174">
        <f>K15/S6</f>
        <v>43.772</v>
      </c>
      <c r="M15" s="175">
        <v>43</v>
      </c>
      <c r="N15" s="175">
        <f>M15</f>
        <v>43</v>
      </c>
      <c r="O15" s="160" t="s">
        <v>51</v>
      </c>
      <c r="P15" s="145">
        <f t="shared" ref="P15:P23" si="0">ROUND(K15/22.5,3)</f>
        <v>43.772</v>
      </c>
      <c r="Q15" s="181">
        <f>ROUND(AVERAGE(L15:L17),3)</f>
        <v>42.979</v>
      </c>
      <c r="R15" s="182">
        <f ca="1" t="shared" ref="R15:R23" si="1">ROUND(R$14+RAND()*S$14,2)</f>
        <v>1088.32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YP-2018-SHY-335-2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946.56</v>
      </c>
      <c r="L16" s="174">
        <f>K16/S6</f>
        <v>42.0693333333333</v>
      </c>
      <c r="M16" s="175"/>
      <c r="N16" s="175"/>
      <c r="O16" s="160"/>
      <c r="P16" s="145">
        <f t="shared" si="0"/>
        <v>42.069</v>
      </c>
      <c r="Q16" s="181"/>
      <c r="R16" s="182">
        <f ca="1" t="shared" si="1"/>
        <v>1085.56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YP-2018-SHY-335-3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969.67</v>
      </c>
      <c r="L17" s="174">
        <f>K17/S6</f>
        <v>43.0964444444444</v>
      </c>
      <c r="M17" s="175"/>
      <c r="N17" s="175"/>
      <c r="O17" s="160"/>
      <c r="P17" s="145">
        <f t="shared" si="0"/>
        <v>43.096</v>
      </c>
      <c r="Q17" s="181"/>
      <c r="R17" s="182">
        <f ca="1" t="shared" si="1"/>
        <v>1079.41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YP-2018-SHY-335-4</v>
      </c>
      <c r="B18" s="160" t="s">
        <v>47</v>
      </c>
      <c r="C18" s="160"/>
      <c r="D18" s="148" t="str">
        <f>D15</f>
        <v>2018/06/10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9">
        <v>983.45</v>
      </c>
      <c r="L18" s="174">
        <f>K18/S6</f>
        <v>43.7088888888889</v>
      </c>
      <c r="M18" s="175">
        <v>42.6</v>
      </c>
      <c r="N18" s="175">
        <f>M18</f>
        <v>42.6</v>
      </c>
      <c r="O18" s="160" t="s">
        <v>51</v>
      </c>
      <c r="P18" s="145">
        <f>ROUND(K19/22.5,3)</f>
        <v>41.738</v>
      </c>
      <c r="Q18" s="181">
        <f>ROUND(AVERAGE(L18:L20),3)</f>
        <v>42.644</v>
      </c>
      <c r="R18" s="182">
        <f ca="1" t="shared" si="1"/>
        <v>1086.27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YP-2018-SHY-335-5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939.11</v>
      </c>
      <c r="L19" s="174">
        <f>K19/S6</f>
        <v>41.7382222222222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970.63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YP-2018-SHY-335-6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955.88</v>
      </c>
      <c r="L20" s="174">
        <f>K20/S6</f>
        <v>42.4835555555556</v>
      </c>
      <c r="M20" s="175"/>
      <c r="N20" s="175"/>
      <c r="O20" s="160"/>
      <c r="P20" s="145">
        <f t="shared" si="0"/>
        <v>42.484</v>
      </c>
      <c r="Q20" s="181"/>
      <c r="R20" s="182">
        <f ca="1" t="shared" si="1"/>
        <v>1101.52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87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970.95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87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994.99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87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986.07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954.37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1012.94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1012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1023.64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985.84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1003.48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1019.3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966.38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1016.22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13" workbookViewId="0">
      <selection activeCell="AH47" sqref="AH47:AR55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3" t="s">
        <v>4</v>
      </c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41" t="str">
        <f>CONCATENATE("报告编号：BG-2018-SHY-",RIGHT(强度记录!K4,3))</f>
        <v>报告编号：BG-2018-SHY-335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6" t="s">
        <v>8</v>
      </c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5" t="str">
        <f>强度记录!L7</f>
        <v>YP-2018-SHY-335</v>
      </c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桠溪互通A匝道桥1-2桩基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6" t="s">
        <v>18</v>
      </c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6" t="s">
        <v>16</v>
      </c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6" t="s">
        <v>78</v>
      </c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YP-2018-SHY-335-1</v>
      </c>
      <c r="E38" s="132"/>
      <c r="F38" s="132"/>
      <c r="G38" s="132"/>
      <c r="H38" s="132"/>
      <c r="I38" s="132"/>
      <c r="J38" s="132"/>
      <c r="K38" s="132"/>
      <c r="L38" s="132"/>
      <c r="M38" s="135" t="str">
        <f>强度记录!L9</f>
        <v>2018/06/10-2018/07/08</v>
      </c>
      <c r="N38" s="135"/>
      <c r="O38" s="135"/>
      <c r="P38" s="135"/>
      <c r="Q38" s="135"/>
      <c r="R38" s="135"/>
      <c r="S38" s="135"/>
      <c r="T38" s="136" t="s">
        <v>48</v>
      </c>
      <c r="U38" s="136"/>
      <c r="V38" s="136"/>
      <c r="W38" s="136"/>
      <c r="X38" s="136"/>
      <c r="Y38" s="136"/>
      <c r="Z38" s="136" t="s">
        <v>51</v>
      </c>
      <c r="AA38" s="136"/>
      <c r="AB38" s="136"/>
      <c r="AC38" s="136"/>
      <c r="AD38" s="136"/>
      <c r="AE38" s="136"/>
      <c r="AF38" s="136"/>
      <c r="AG38" s="136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43.772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43</v>
      </c>
      <c r="BB38" s="140"/>
      <c r="BC38" s="140"/>
      <c r="BD38" s="140"/>
      <c r="BE38" s="140"/>
      <c r="BF38" s="140"/>
      <c r="BG38" s="136" t="s">
        <v>86</v>
      </c>
      <c r="BH38" s="136"/>
      <c r="BI38" s="136"/>
      <c r="BJ38" s="136"/>
      <c r="BK38" s="136"/>
      <c r="BL38" s="136"/>
      <c r="BM38" s="136"/>
      <c r="BN38" s="136"/>
      <c r="BO38" s="140">
        <f>ROUND(BA38/BW$29*100,1)</f>
        <v>122.9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5"/>
      <c r="N39" s="135"/>
      <c r="O39" s="135"/>
      <c r="P39" s="135"/>
      <c r="Q39" s="135"/>
      <c r="R39" s="135"/>
      <c r="S39" s="135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6"/>
      <c r="BH39" s="136"/>
      <c r="BI39" s="136"/>
      <c r="BJ39" s="136"/>
      <c r="BK39" s="136"/>
      <c r="BL39" s="136"/>
      <c r="BM39" s="136"/>
      <c r="BN39" s="136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5"/>
      <c r="N40" s="135"/>
      <c r="O40" s="135"/>
      <c r="P40" s="135"/>
      <c r="Q40" s="135"/>
      <c r="R40" s="135"/>
      <c r="S40" s="135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6"/>
      <c r="BH40" s="136"/>
      <c r="BI40" s="136"/>
      <c r="BJ40" s="136"/>
      <c r="BK40" s="136"/>
      <c r="BL40" s="136"/>
      <c r="BM40" s="136"/>
      <c r="BN40" s="136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YP-2018-SHY-335-2</v>
      </c>
      <c r="E41" s="132"/>
      <c r="F41" s="132"/>
      <c r="G41" s="132"/>
      <c r="H41" s="132"/>
      <c r="I41" s="132"/>
      <c r="J41" s="132"/>
      <c r="K41" s="132"/>
      <c r="L41" s="132"/>
      <c r="M41" s="135"/>
      <c r="N41" s="135"/>
      <c r="O41" s="135"/>
      <c r="P41" s="135"/>
      <c r="Q41" s="135"/>
      <c r="R41" s="135"/>
      <c r="S41" s="135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42.0693333333333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6"/>
      <c r="BH41" s="136"/>
      <c r="BI41" s="136"/>
      <c r="BJ41" s="136"/>
      <c r="BK41" s="136"/>
      <c r="BL41" s="136"/>
      <c r="BM41" s="136"/>
      <c r="BN41" s="136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5"/>
      <c r="N42" s="135"/>
      <c r="O42" s="135"/>
      <c r="P42" s="135"/>
      <c r="Q42" s="135"/>
      <c r="R42" s="135"/>
      <c r="S42" s="135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6"/>
      <c r="BH42" s="136"/>
      <c r="BI42" s="136"/>
      <c r="BJ42" s="136"/>
      <c r="BK42" s="136"/>
      <c r="BL42" s="136"/>
      <c r="BM42" s="136"/>
      <c r="BN42" s="136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5"/>
      <c r="N43" s="135"/>
      <c r="O43" s="135"/>
      <c r="P43" s="135"/>
      <c r="Q43" s="135"/>
      <c r="R43" s="135"/>
      <c r="S43" s="135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6"/>
      <c r="BH43" s="136"/>
      <c r="BI43" s="136"/>
      <c r="BJ43" s="136"/>
      <c r="BK43" s="136"/>
      <c r="BL43" s="136"/>
      <c r="BM43" s="136"/>
      <c r="BN43" s="136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YP-2018-SHY-335-3</v>
      </c>
      <c r="E44" s="132"/>
      <c r="F44" s="132"/>
      <c r="G44" s="132"/>
      <c r="H44" s="132"/>
      <c r="I44" s="132"/>
      <c r="J44" s="132"/>
      <c r="K44" s="132"/>
      <c r="L44" s="132"/>
      <c r="M44" s="135"/>
      <c r="N44" s="135"/>
      <c r="O44" s="135"/>
      <c r="P44" s="135"/>
      <c r="Q44" s="135"/>
      <c r="R44" s="135"/>
      <c r="S44" s="135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43.0964444444444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6"/>
      <c r="BH44" s="136"/>
      <c r="BI44" s="136"/>
      <c r="BJ44" s="136"/>
      <c r="BK44" s="136"/>
      <c r="BL44" s="136"/>
      <c r="BM44" s="136"/>
      <c r="BN44" s="136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5"/>
      <c r="N45" s="135"/>
      <c r="O45" s="135"/>
      <c r="P45" s="135"/>
      <c r="Q45" s="135"/>
      <c r="R45" s="135"/>
      <c r="S45" s="135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6"/>
      <c r="BH45" s="136"/>
      <c r="BI45" s="136"/>
      <c r="BJ45" s="136"/>
      <c r="BK45" s="136"/>
      <c r="BL45" s="136"/>
      <c r="BM45" s="136"/>
      <c r="BN45" s="136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5"/>
      <c r="N46" s="135"/>
      <c r="O46" s="135"/>
      <c r="P46" s="135"/>
      <c r="Q46" s="135"/>
      <c r="R46" s="135"/>
      <c r="S46" s="135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6"/>
      <c r="BH46" s="136"/>
      <c r="BI46" s="136"/>
      <c r="BJ46" s="136"/>
      <c r="BK46" s="136"/>
      <c r="BL46" s="136"/>
      <c r="BM46" s="136"/>
      <c r="BN46" s="136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YP-2018-SHY-335-4</v>
      </c>
      <c r="E47" s="132"/>
      <c r="F47" s="132"/>
      <c r="G47" s="132"/>
      <c r="H47" s="132"/>
      <c r="I47" s="132"/>
      <c r="J47" s="132"/>
      <c r="K47" s="132"/>
      <c r="L47" s="132"/>
      <c r="M47" s="135" t="str">
        <f>M38</f>
        <v>2018/06/10-2018/07/08</v>
      </c>
      <c r="N47" s="135"/>
      <c r="O47" s="135"/>
      <c r="P47" s="135"/>
      <c r="Q47" s="135"/>
      <c r="R47" s="135"/>
      <c r="S47" s="135"/>
      <c r="T47" s="136" t="s">
        <v>48</v>
      </c>
      <c r="U47" s="136"/>
      <c r="V47" s="136"/>
      <c r="W47" s="136"/>
      <c r="X47" s="136"/>
      <c r="Y47" s="136"/>
      <c r="Z47" s="136" t="s">
        <v>51</v>
      </c>
      <c r="AA47" s="136"/>
      <c r="AB47" s="136"/>
      <c r="AC47" s="136"/>
      <c r="AD47" s="136"/>
      <c r="AE47" s="136"/>
      <c r="AF47" s="136"/>
      <c r="AG47" s="136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43.7088888888889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42.6</v>
      </c>
      <c r="BB47" s="140"/>
      <c r="BC47" s="140"/>
      <c r="BD47" s="140"/>
      <c r="BE47" s="140"/>
      <c r="BF47" s="140"/>
      <c r="BG47" s="136" t="s">
        <v>86</v>
      </c>
      <c r="BH47" s="136"/>
      <c r="BI47" s="136"/>
      <c r="BJ47" s="136"/>
      <c r="BK47" s="136"/>
      <c r="BL47" s="136"/>
      <c r="BM47" s="136"/>
      <c r="BN47" s="136"/>
      <c r="BO47" s="140">
        <f>ROUND(BA47/BW$29*100,1)</f>
        <v>121.7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5"/>
      <c r="N48" s="135"/>
      <c r="O48" s="135"/>
      <c r="P48" s="135"/>
      <c r="Q48" s="135"/>
      <c r="R48" s="135"/>
      <c r="S48" s="135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6"/>
      <c r="BH48" s="136"/>
      <c r="BI48" s="136"/>
      <c r="BJ48" s="136"/>
      <c r="BK48" s="136"/>
      <c r="BL48" s="136"/>
      <c r="BM48" s="136"/>
      <c r="BN48" s="136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5"/>
      <c r="N49" s="135"/>
      <c r="O49" s="135"/>
      <c r="P49" s="135"/>
      <c r="Q49" s="135"/>
      <c r="R49" s="135"/>
      <c r="S49" s="135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6"/>
      <c r="BH49" s="136"/>
      <c r="BI49" s="136"/>
      <c r="BJ49" s="136"/>
      <c r="BK49" s="136"/>
      <c r="BL49" s="136"/>
      <c r="BM49" s="136"/>
      <c r="BN49" s="136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YP-2018-SHY-335-5</v>
      </c>
      <c r="E50" s="132"/>
      <c r="F50" s="132"/>
      <c r="G50" s="132"/>
      <c r="H50" s="132"/>
      <c r="I50" s="132"/>
      <c r="J50" s="132"/>
      <c r="K50" s="132"/>
      <c r="L50" s="132"/>
      <c r="M50" s="135"/>
      <c r="N50" s="135"/>
      <c r="O50" s="135"/>
      <c r="P50" s="135"/>
      <c r="Q50" s="135"/>
      <c r="R50" s="135"/>
      <c r="S50" s="135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41.7382222222222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6"/>
      <c r="BH50" s="136"/>
      <c r="BI50" s="136"/>
      <c r="BJ50" s="136"/>
      <c r="BK50" s="136"/>
      <c r="BL50" s="136"/>
      <c r="BM50" s="136"/>
      <c r="BN50" s="136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5"/>
      <c r="N51" s="135"/>
      <c r="O51" s="135"/>
      <c r="P51" s="135"/>
      <c r="Q51" s="135"/>
      <c r="R51" s="135"/>
      <c r="S51" s="135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6"/>
      <c r="BH51" s="136"/>
      <c r="BI51" s="136"/>
      <c r="BJ51" s="136"/>
      <c r="BK51" s="136"/>
      <c r="BL51" s="136"/>
      <c r="BM51" s="136"/>
      <c r="BN51" s="136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5"/>
      <c r="N52" s="135"/>
      <c r="O52" s="135"/>
      <c r="P52" s="135"/>
      <c r="Q52" s="135"/>
      <c r="R52" s="135"/>
      <c r="S52" s="135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6"/>
      <c r="BH52" s="136"/>
      <c r="BI52" s="136"/>
      <c r="BJ52" s="136"/>
      <c r="BK52" s="136"/>
      <c r="BL52" s="136"/>
      <c r="BM52" s="136"/>
      <c r="BN52" s="136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YP-2018-SHY-335-6</v>
      </c>
      <c r="E53" s="132"/>
      <c r="F53" s="132"/>
      <c r="G53" s="132"/>
      <c r="H53" s="132"/>
      <c r="I53" s="132"/>
      <c r="J53" s="132"/>
      <c r="K53" s="132"/>
      <c r="L53" s="132"/>
      <c r="M53" s="135"/>
      <c r="N53" s="135"/>
      <c r="O53" s="135"/>
      <c r="P53" s="135"/>
      <c r="Q53" s="135"/>
      <c r="R53" s="135"/>
      <c r="S53" s="135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42.4835555555556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6"/>
      <c r="BH53" s="136"/>
      <c r="BI53" s="136"/>
      <c r="BJ53" s="136"/>
      <c r="BK53" s="136"/>
      <c r="BL53" s="136"/>
      <c r="BM53" s="136"/>
      <c r="BN53" s="136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5"/>
      <c r="N54" s="135"/>
      <c r="O54" s="135"/>
      <c r="P54" s="135"/>
      <c r="Q54" s="135"/>
      <c r="R54" s="135"/>
      <c r="S54" s="135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6"/>
      <c r="BH54" s="136"/>
      <c r="BI54" s="136"/>
      <c r="BJ54" s="136"/>
      <c r="BK54" s="136"/>
      <c r="BL54" s="136"/>
      <c r="BM54" s="136"/>
      <c r="BN54" s="136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5"/>
      <c r="N55" s="135"/>
      <c r="O55" s="135"/>
      <c r="P55" s="135"/>
      <c r="Q55" s="135"/>
      <c r="R55" s="135"/>
      <c r="S55" s="135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6"/>
      <c r="BH55" s="136"/>
      <c r="BI55" s="136"/>
      <c r="BJ55" s="136"/>
      <c r="BK55" s="136"/>
      <c r="BL55" s="136"/>
      <c r="BM55" s="136"/>
      <c r="BN55" s="136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2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36" t="s">
        <v>8</v>
      </c>
      <c r="N56" s="136"/>
      <c r="O56" s="136"/>
      <c r="P56" s="136"/>
      <c r="Q56" s="136"/>
      <c r="R56" s="136"/>
      <c r="S56" s="136"/>
      <c r="T56" s="136" t="s">
        <v>8</v>
      </c>
      <c r="U56" s="136"/>
      <c r="V56" s="136"/>
      <c r="W56" s="136"/>
      <c r="X56" s="136"/>
      <c r="Y56" s="136"/>
      <c r="Z56" s="136" t="s">
        <v>8</v>
      </c>
      <c r="AA56" s="136"/>
      <c r="AB56" s="136"/>
      <c r="AC56" s="136"/>
      <c r="AD56" s="136"/>
      <c r="AE56" s="136"/>
      <c r="AF56" s="136"/>
      <c r="AG56" s="136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6" t="s">
        <v>8</v>
      </c>
      <c r="AT56" s="136"/>
      <c r="AU56" s="136"/>
      <c r="AV56" s="136"/>
      <c r="AW56" s="136"/>
      <c r="AX56" s="136"/>
      <c r="AY56" s="136"/>
      <c r="AZ56" s="136"/>
      <c r="BA56" s="136" t="s">
        <v>8</v>
      </c>
      <c r="BB56" s="136"/>
      <c r="BC56" s="136"/>
      <c r="BD56" s="136"/>
      <c r="BE56" s="136"/>
      <c r="BF56" s="136"/>
      <c r="BG56" s="136" t="s">
        <v>8</v>
      </c>
      <c r="BH56" s="136"/>
      <c r="BI56" s="136"/>
      <c r="BJ56" s="136"/>
      <c r="BK56" s="136"/>
      <c r="BL56" s="136"/>
      <c r="BM56" s="136"/>
      <c r="BN56" s="136"/>
      <c r="BO56" s="136" t="s">
        <v>8</v>
      </c>
      <c r="BP56" s="136"/>
      <c r="BQ56" s="136"/>
      <c r="BR56" s="136"/>
      <c r="BS56" s="136"/>
      <c r="BT56" s="136"/>
      <c r="BU56" s="136"/>
      <c r="BV56" s="136"/>
    </row>
    <row r="57" s="29" customFormat="1" ht="7.5" customHeight="1" spans="4:74">
      <c r="D57" s="132"/>
      <c r="E57" s="132"/>
      <c r="F57" s="132"/>
      <c r="G57" s="132"/>
      <c r="H57" s="132"/>
      <c r="I57" s="132"/>
      <c r="J57" s="132"/>
      <c r="K57" s="132"/>
      <c r="L57" s="132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</row>
    <row r="58" s="29" customFormat="1" ht="7.5" customHeight="1" spans="4:74">
      <c r="D58" s="132"/>
      <c r="E58" s="132"/>
      <c r="F58" s="132"/>
      <c r="G58" s="132"/>
      <c r="H58" s="132"/>
      <c r="I58" s="132"/>
      <c r="J58" s="132"/>
      <c r="K58" s="132"/>
      <c r="L58" s="132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6"/>
      <c r="AT58" s="136"/>
      <c r="AU58" s="136"/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</row>
    <row r="59" s="29" customFormat="1" ht="7.5" customHeight="1" spans="4:74">
      <c r="D59" s="132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6" t="s">
        <v>8</v>
      </c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</row>
    <row r="60" s="29" customFormat="1" ht="7.5" customHeight="1" spans="4:74">
      <c r="D60" s="132"/>
      <c r="E60" s="132"/>
      <c r="F60" s="132"/>
      <c r="G60" s="132"/>
      <c r="H60" s="132"/>
      <c r="I60" s="132"/>
      <c r="J60" s="132"/>
      <c r="K60" s="132"/>
      <c r="L60" s="132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6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36"/>
      <c r="BG60" s="136"/>
      <c r="BH60" s="136"/>
      <c r="BI60" s="136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</row>
    <row r="61" s="29" customFormat="1" ht="7.5" customHeight="1" spans="4:74">
      <c r="D61" s="132"/>
      <c r="E61" s="132"/>
      <c r="F61" s="132"/>
      <c r="G61" s="132"/>
      <c r="H61" s="132"/>
      <c r="I61" s="132"/>
      <c r="J61" s="132"/>
      <c r="K61" s="132"/>
      <c r="L61" s="132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6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36"/>
      <c r="BG61" s="136"/>
      <c r="BH61" s="136"/>
      <c r="BI61" s="136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</row>
    <row r="62" s="29" customFormat="1" ht="7.5" customHeight="1" spans="4:74">
      <c r="D62" s="132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6" t="s">
        <v>8</v>
      </c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36"/>
      <c r="BG62" s="136"/>
      <c r="BH62" s="136"/>
      <c r="BI62" s="136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</row>
    <row r="63" s="29" customFormat="1" ht="7.5" customHeight="1" spans="4:74">
      <c r="D63" s="132"/>
      <c r="E63" s="132"/>
      <c r="F63" s="132"/>
      <c r="G63" s="132"/>
      <c r="H63" s="132"/>
      <c r="I63" s="132"/>
      <c r="J63" s="132"/>
      <c r="K63" s="132"/>
      <c r="L63" s="132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6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36"/>
      <c r="BG63" s="136"/>
      <c r="BH63" s="136"/>
      <c r="BI63" s="136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</row>
    <row r="64" s="29" customFormat="1" ht="7.5" customHeight="1" spans="4:74">
      <c r="D64" s="132"/>
      <c r="E64" s="132"/>
      <c r="F64" s="132"/>
      <c r="G64" s="132"/>
      <c r="H64" s="132"/>
      <c r="I64" s="132"/>
      <c r="J64" s="132"/>
      <c r="K64" s="132"/>
      <c r="L64" s="132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6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36"/>
      <c r="BG64" s="136"/>
      <c r="BH64" s="136"/>
      <c r="BI64" s="136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</row>
    <row r="65" s="29" customFormat="1" ht="7.5" customHeight="1" spans="4:74">
      <c r="D65" s="136" t="s">
        <v>8</v>
      </c>
      <c r="E65" s="136"/>
      <c r="F65" s="136"/>
      <c r="G65" s="136"/>
      <c r="H65" s="136"/>
      <c r="I65" s="136"/>
      <c r="J65" s="136"/>
      <c r="K65" s="136"/>
      <c r="L65" s="136"/>
      <c r="M65" s="136" t="s">
        <v>8</v>
      </c>
      <c r="N65" s="136"/>
      <c r="O65" s="136"/>
      <c r="P65" s="136"/>
      <c r="Q65" s="136"/>
      <c r="R65" s="136"/>
      <c r="S65" s="136"/>
      <c r="T65" s="136" t="s">
        <v>8</v>
      </c>
      <c r="U65" s="136"/>
      <c r="V65" s="136"/>
      <c r="W65" s="136"/>
      <c r="X65" s="136"/>
      <c r="Y65" s="136"/>
      <c r="Z65" s="136" t="s">
        <v>8</v>
      </c>
      <c r="AA65" s="136"/>
      <c r="AB65" s="136"/>
      <c r="AC65" s="136"/>
      <c r="AD65" s="136"/>
      <c r="AE65" s="136"/>
      <c r="AF65" s="136"/>
      <c r="AG65" s="136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6" t="s">
        <v>8</v>
      </c>
      <c r="AT65" s="136"/>
      <c r="AU65" s="136"/>
      <c r="AV65" s="136"/>
      <c r="AW65" s="136"/>
      <c r="AX65" s="136"/>
      <c r="AY65" s="136"/>
      <c r="AZ65" s="136"/>
      <c r="BA65" s="136" t="s">
        <v>8</v>
      </c>
      <c r="BB65" s="136"/>
      <c r="BC65" s="136"/>
      <c r="BD65" s="136"/>
      <c r="BE65" s="136"/>
      <c r="BF65" s="136"/>
      <c r="BG65" s="136" t="s">
        <v>8</v>
      </c>
      <c r="BH65" s="136"/>
      <c r="BI65" s="136"/>
      <c r="BJ65" s="136"/>
      <c r="BK65" s="136"/>
      <c r="BL65" s="136"/>
      <c r="BM65" s="136"/>
      <c r="BN65" s="136"/>
      <c r="BO65" s="136" t="s">
        <v>8</v>
      </c>
      <c r="BP65" s="136"/>
      <c r="BQ65" s="136"/>
      <c r="BR65" s="136"/>
      <c r="BS65" s="136"/>
      <c r="BT65" s="136"/>
      <c r="BU65" s="136"/>
      <c r="BV65" s="136"/>
    </row>
    <row r="66" s="29" customFormat="1" ht="7.5" customHeight="1" spans="4:74"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6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36"/>
      <c r="BG66" s="136"/>
      <c r="BH66" s="136"/>
      <c r="BI66" s="136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</row>
    <row r="67" s="29" customFormat="1" ht="7.5" customHeight="1" spans="4:74"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6"/>
      <c r="AT67" s="136"/>
      <c r="AU67" s="136"/>
      <c r="AV67" s="136"/>
      <c r="AW67" s="136"/>
      <c r="AX67" s="136"/>
      <c r="AY67" s="136"/>
      <c r="AZ67" s="136"/>
      <c r="BA67" s="136"/>
      <c r="BB67" s="136"/>
      <c r="BC67" s="136"/>
      <c r="BD67" s="136"/>
      <c r="BE67" s="136"/>
      <c r="BF67" s="136"/>
      <c r="BG67" s="136"/>
      <c r="BH67" s="136"/>
      <c r="BI67" s="136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</row>
    <row r="68" s="29" customFormat="1" ht="7.5" customHeight="1" spans="4:74">
      <c r="D68" s="136" t="s">
        <v>8</v>
      </c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6" t="s">
        <v>8</v>
      </c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36"/>
      <c r="BG68" s="136"/>
      <c r="BH68" s="136"/>
      <c r="BI68" s="136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</row>
    <row r="69" s="29" customFormat="1" ht="7.5" customHeight="1" spans="4:74"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6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</row>
    <row r="70" s="29" customFormat="1" ht="7.5" customHeight="1" spans="4:74"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6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36"/>
      <c r="BG70" s="136"/>
      <c r="BH70" s="136"/>
      <c r="BI70" s="136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</row>
    <row r="71" s="29" customFormat="1" ht="7.5" customHeight="1" spans="4:74">
      <c r="D71" s="136" t="s">
        <v>8</v>
      </c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6" t="s">
        <v>8</v>
      </c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36"/>
      <c r="BG71" s="136"/>
      <c r="BH71" s="136"/>
      <c r="BI71" s="136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</row>
    <row r="72" s="29" customFormat="1" ht="7.5" customHeight="1" spans="4:74"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6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36"/>
      <c r="BG72" s="136"/>
      <c r="BH72" s="136"/>
      <c r="BI72" s="136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</row>
    <row r="73" s="29" customFormat="1" ht="7.5" customHeight="1" spans="4:74"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6" t="s">
        <v>8</v>
      </c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Y84" s="136"/>
      <c r="AZ84" s="136"/>
      <c r="BA84" s="136"/>
      <c r="BB84" s="136"/>
      <c r="BC84" s="136"/>
      <c r="BD84" s="136"/>
      <c r="BE84" s="136"/>
      <c r="BF84" s="136"/>
      <c r="BG84" s="136"/>
      <c r="BH84" s="136"/>
      <c r="BI84" s="136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2018-07-08T09:50:16Z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