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<sst xmlns="http://schemas.openxmlformats.org/spreadsheetml/2006/main" count="145">
  <si>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</si>
  <si>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</si>
  <si>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</si>
  <si>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</si>
  <si>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</si>
  <si>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JL-2018-SHY-337</t>
    </r>
  </si>
  <si>
    <t>工程部位/用途</t>
  </si>
  <si>
    <t>跃进河中桥0b-0桩基</t>
  </si>
  <si>
    <t>/</t>
  </si>
  <si>
    <t>22.5</t>
  </si>
  <si>
    <t>试验依据</t>
  </si>
  <si>
    <t>JTG E30-2005</t>
  </si>
  <si>
    <t>样品编号</t>
  </si>
  <si>
    <t>YP-2018-SHY-337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</si>
  <si>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</si>
  <si>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</si>
  <si>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</si>
  <si>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</si>
  <si>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</si>
  <si>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</si>
  <si>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</si>
  <si>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</si>
  <si>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2018/06/10-2018/07/08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</si>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</sst>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176" formatCode="0.00;[Red]0.00"/>
    <numFmt numFmtId="177" formatCode="0.0_);[Red]\(0.0\)"/>
    <numFmt numFmtId="43" formatCode="_ * #,##0.00_ ;_ * \-#,##0.00_ ;_ * &quot;-&quot;??_ ;_ @_ "/>
    <numFmt numFmtId="178" formatCode="0.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);[Red]\(0.0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48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22" borderId="49" applyNumberFormat="0" applyAlignment="0" applyProtection="0">
      <alignment vertical="center"/>
    </xf>
    <xf numFmtId="0" fontId="22" fillId="22" borderId="47" applyNumberFormat="0" applyAlignment="0" applyProtection="0">
      <alignment vertical="center"/>
    </xf>
    <xf numFmtId="0" fontId="24" fillId="23" borderId="50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1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965.49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37</v>
      </c>
      <c r="R7" s="190">
        <f>(K18+K19+K20)/3</f>
        <v>966.516666666667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YP-2018-SHY-337-1</v>
      </c>
      <c r="B15" s="160" t="s">
        <v>47</v>
      </c>
      <c r="C15" s="160"/>
      <c r="D15" s="186" t="str">
        <f>LEFT(L9,P9)</f>
        <v>2018/06/10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935.29</v>
      </c>
      <c r="L15" s="174">
        <f>K15/S6</f>
        <v>41.5684444444444</v>
      </c>
      <c r="M15" s="175">
        <v>42.9</v>
      </c>
      <c r="N15" s="175">
        <f>M15</f>
        <v>42.9</v>
      </c>
      <c r="O15" s="160" t="s">
        <v>51</v>
      </c>
      <c r="P15" s="145">
        <f t="shared" ref="P15:P23" si="0">ROUND(K15/22.5,3)</f>
        <v>41.568</v>
      </c>
      <c r="Q15" s="181">
        <f>ROUND(AVERAGE(L15:L17),3)</f>
        <v>42.911</v>
      </c>
      <c r="R15" s="182">
        <f ca="1" t="shared" ref="R15:R23" si="1">ROUND(R$14+RAND()*S$14,2)</f>
        <v>1027.11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YP-2018-SHY-337-2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989.17</v>
      </c>
      <c r="L16" s="174">
        <f>K16/S6</f>
        <v>43.9631111111111</v>
      </c>
      <c r="M16" s="175"/>
      <c r="N16" s="175"/>
      <c r="O16" s="160"/>
      <c r="P16" s="145">
        <f t="shared" si="0"/>
        <v>43.963</v>
      </c>
      <c r="Q16" s="181"/>
      <c r="R16" s="182">
        <f ca="1" t="shared" si="1"/>
        <v>1084.56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YP-2018-SHY-337-3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972.01</v>
      </c>
      <c r="L17" s="174">
        <f>K17/S6</f>
        <v>43.2004444444444</v>
      </c>
      <c r="M17" s="175"/>
      <c r="N17" s="175"/>
      <c r="O17" s="160"/>
      <c r="P17" s="145">
        <f t="shared" si="0"/>
        <v>43.2</v>
      </c>
      <c r="Q17" s="181"/>
      <c r="R17" s="182">
        <f ca="1" t="shared" si="1"/>
        <v>995.14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YP-2018-SHY-337-4</v>
      </c>
      <c r="B18" s="160" t="s">
        <v>47</v>
      </c>
      <c r="C18" s="160"/>
      <c r="D18" s="148" t="str">
        <f>D15</f>
        <v>2018/06/10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9">
        <v>951.37</v>
      </c>
      <c r="L18" s="174">
        <f>K18/S6</f>
        <v>42.2831111111111</v>
      </c>
      <c r="M18" s="175">
        <v>43</v>
      </c>
      <c r="N18" s="175">
        <f>M18</f>
        <v>43</v>
      </c>
      <c r="O18" s="160" t="s">
        <v>51</v>
      </c>
      <c r="P18" s="145">
        <f>ROUND(K19/22.5,3)</f>
        <v>43.851</v>
      </c>
      <c r="Q18" s="181">
        <f>ROUND(AVERAGE(L18:L20),3)</f>
        <v>42.956</v>
      </c>
      <c r="R18" s="182">
        <f ca="1" t="shared" si="1"/>
        <v>1005.09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YP-2018-SHY-337-5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986.64</v>
      </c>
      <c r="L19" s="174">
        <f>K19/S6</f>
        <v>43.8506666666667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1052.58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YP-2018-SHY-337-6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961.54</v>
      </c>
      <c r="L20" s="174">
        <f>K20/S6</f>
        <v>42.7351111111111</v>
      </c>
      <c r="M20" s="175"/>
      <c r="N20" s="175"/>
      <c r="O20" s="160"/>
      <c r="P20" s="145">
        <f t="shared" si="0"/>
        <v>42.735</v>
      </c>
      <c r="Q20" s="181"/>
      <c r="R20" s="182">
        <f ca="1" t="shared" si="1"/>
        <v>1001.78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961.16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1014.93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1043.39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973.8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1016.56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993.43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1009.6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975.93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994.87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1010.27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996.62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1020.66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3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报告编号：BG-2018-SHY-337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YP-2018-SHY-337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跃进河中桥0b-0桩基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78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YP-2018-SHY-337-1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2018/06/10-2018/07/08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41.5684444444444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42.9</v>
      </c>
      <c r="BB38" s="140"/>
      <c r="BC38" s="140"/>
      <c r="BD38" s="140"/>
      <c r="BE38" s="140"/>
      <c r="BF38" s="140"/>
      <c r="BG38" s="136" t="s">
        <v>86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122.6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YP-2018-SHY-337-2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43.9631111111111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YP-2018-SHY-337-3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43.2004444444444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YP-2018-SHY-337-4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2018/06/10-2018/07/08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42.2831111111111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43</v>
      </c>
      <c r="BB47" s="140"/>
      <c r="BC47" s="140"/>
      <c r="BD47" s="140"/>
      <c r="BE47" s="140"/>
      <c r="BF47" s="140"/>
      <c r="BG47" s="136" t="s">
        <v>86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122.9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YP-2018-SHY-337-5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43.8506666666667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YP-2018-SHY-337-6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42.7351111111111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2018-07-08T09:53:32Z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