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<sst xmlns="http://schemas.openxmlformats.org/spreadsheetml/2006/main" count="145">
  <si>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</si>
  <si>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</si>
  <si>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</si>
  <si>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</si>
  <si>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</si>
  <si>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JL-2018-SHY-342</t>
    </r>
  </si>
  <si>
    <t>工程部位/用途</t>
  </si>
  <si>
    <t>S246分离立交左幅0-2#、右幅0-1#肋板</t>
  </si>
  <si>
    <t>/</t>
  </si>
  <si>
    <t>22.5</t>
  </si>
  <si>
    <t>试验依据</t>
  </si>
  <si>
    <t>JTG E30-2005</t>
  </si>
  <si>
    <t>样品编号</t>
  </si>
  <si>
    <t>YP-2018-SHY-342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</si>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</sst>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  <numFmt numFmtId="182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30" borderId="54" applyNumberFormat="0" applyAlignment="0" applyProtection="0">
      <alignment vertical="center"/>
    </xf>
    <xf numFmtId="0" fontId="30" fillId="30" borderId="49" applyNumberFormat="0" applyAlignment="0" applyProtection="0">
      <alignment vertical="center"/>
    </xf>
    <xf numFmtId="0" fontId="15" fillId="7" borderId="4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2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76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963.5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42</v>
      </c>
      <c r="R7" s="189">
        <f>(K18+K19+K20)/3</f>
        <v>954.973333333333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YP-2018-SHY-342-1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949.74</v>
      </c>
      <c r="L15" s="174">
        <f>K15/S6</f>
        <v>42.2106666666667</v>
      </c>
      <c r="M15" s="175">
        <v>42.8</v>
      </c>
      <c r="N15" s="175">
        <f>M15</f>
        <v>42.8</v>
      </c>
      <c r="O15" s="160" t="s">
        <v>51</v>
      </c>
      <c r="P15" s="145">
        <f t="shared" ref="P15:P23" si="0">ROUND(K15/22.5,3)</f>
        <v>42.211</v>
      </c>
      <c r="Q15" s="181">
        <f>ROUND(AVERAGE(L15:L17),3)</f>
        <v>42.822</v>
      </c>
      <c r="R15" s="182">
        <f ca="1" t="shared" ref="R15:R23" si="1">ROUND(R$14+RAND()*S$14,2)</f>
        <v>1029.19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YP-2018-SHY-342-2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974.21</v>
      </c>
      <c r="L16" s="174">
        <f>K16/S6</f>
        <v>43.2982222222222</v>
      </c>
      <c r="M16" s="175"/>
      <c r="N16" s="175"/>
      <c r="O16" s="160"/>
      <c r="P16" s="145">
        <f t="shared" si="0"/>
        <v>43.298</v>
      </c>
      <c r="Q16" s="181"/>
      <c r="R16" s="182">
        <f ca="1" t="shared" si="1"/>
        <v>1002.63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YP-2018-SHY-342-3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966.55</v>
      </c>
      <c r="L17" s="174">
        <f>K17/S6</f>
        <v>42.9577777777778</v>
      </c>
      <c r="M17" s="175"/>
      <c r="N17" s="175"/>
      <c r="O17" s="160"/>
      <c r="P17" s="145">
        <f t="shared" si="0"/>
        <v>42.958</v>
      </c>
      <c r="Q17" s="181"/>
      <c r="R17" s="182">
        <f ca="1" t="shared" si="1"/>
        <v>990.89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YP-2018-SHY-342-4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916.77</v>
      </c>
      <c r="L18" s="174">
        <f>K18/S6</f>
        <v>40.7453333333333</v>
      </c>
      <c r="M18" s="175">
        <v>42.4</v>
      </c>
      <c r="N18" s="175">
        <f>M18</f>
        <v>42.4</v>
      </c>
      <c r="O18" s="160" t="s">
        <v>51</v>
      </c>
      <c r="P18" s="145">
        <f>ROUND(K19/22.5,3)</f>
        <v>43.572</v>
      </c>
      <c r="Q18" s="181">
        <f>ROUND(AVERAGE(L18:L20),3)</f>
        <v>42.443</v>
      </c>
      <c r="R18" s="182">
        <f ca="1" t="shared" si="1"/>
        <v>1058.3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YP-2018-SHY-342-5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980.38</v>
      </c>
      <c r="L19" s="174">
        <f>K19/S6</f>
        <v>43.5724444444444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977.55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YP-2018-SHY-342-6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967.77</v>
      </c>
      <c r="L20" s="174">
        <f>K20/S6</f>
        <v>43.012</v>
      </c>
      <c r="M20" s="175"/>
      <c r="N20" s="175"/>
      <c r="O20" s="160"/>
      <c r="P20" s="145">
        <f t="shared" si="0"/>
        <v>43.012</v>
      </c>
      <c r="Q20" s="181"/>
      <c r="R20" s="182">
        <f ca="1" t="shared" si="1"/>
        <v>1068.79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1103.31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1032.54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1059.3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1007.57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1023.33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1005.24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954.75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1026.95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1014.83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954.64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971.68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990.98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报告编号：BG-2018-SHY-342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YP-2018-SHY-342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S246分离立交左幅0-2#、右幅0-1#肋板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YP-2018-SHY-342-1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42.2106666666667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42.8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122.3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YP-2018-SHY-342-2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43.2982222222222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YP-2018-SHY-342-3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42.9577777777778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YP-2018-SHY-342-4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40.7453333333333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42.4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121.1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YP-2018-SHY-342-5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43.5724444444444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YP-2018-SHY-342-6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43.012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