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<sst xmlns="http://schemas.openxmlformats.org/spreadsheetml/2006/main" count="145">
  <si>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</si>
  <si>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</si>
  <si>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</si>
  <si>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</si>
  <si>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</si>
  <si>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JL-2018-SHY-350</t>
    </r>
  </si>
  <si>
    <t>工程部位/用途</t>
  </si>
  <si>
    <t>跃进河中桥1-1桩基</t>
  </si>
  <si>
    <t>/</t>
  </si>
  <si>
    <t>22.5</t>
  </si>
  <si>
    <t>试验依据</t>
  </si>
  <si>
    <t>JTG E30-2005</t>
  </si>
  <si>
    <t>样品编号</t>
  </si>
  <si>
    <t>YP-2018-SHY-350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</si>
  <si>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</si>
  <si>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</si>
  <si>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</si>
  <si>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</si>
  <si>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</si>
  <si>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</si>
  <si>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</si>
  <si>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</si>
  <si>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2018/06/11-2018/07/09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</si>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</sst>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;[Red]0.00"/>
    <numFmt numFmtId="177" formatCode="yyyy/m/d;@"/>
    <numFmt numFmtId="178" formatCode="0.0_ "/>
    <numFmt numFmtId="179" formatCode="0.00_);[Red]\(0.00\)"/>
    <numFmt numFmtId="180" formatCode="0.0_);[Red]\(0.0\)"/>
    <numFmt numFmtId="181" formatCode="0.000_);[Red]\(0.000\)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48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0" fillId="20" borderId="54" applyNumberFormat="0" applyAlignment="0" applyProtection="0">
      <alignment vertical="center"/>
    </xf>
    <xf numFmtId="0" fontId="31" fillId="20" borderId="47" applyNumberFormat="0" applyAlignment="0" applyProtection="0">
      <alignment vertical="center"/>
    </xf>
    <xf numFmtId="0" fontId="23" fillId="16" borderId="4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1" fontId="1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K21" sqref="K21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956.98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50</v>
      </c>
      <c r="R7" s="189">
        <f>(K18+K19+K20)/3</f>
        <v>973.136666666667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YP-2018-SHY-350-1</v>
      </c>
      <c r="B15" s="160" t="s">
        <v>47</v>
      </c>
      <c r="C15" s="160"/>
      <c r="D15" s="186" t="str">
        <f>LEFT(L9,P9)</f>
        <v>2018/06/11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908.63</v>
      </c>
      <c r="L15" s="174">
        <f>K15/S6</f>
        <v>40.3835555555556</v>
      </c>
      <c r="M15" s="175">
        <v>43.3</v>
      </c>
      <c r="N15" s="175">
        <f>M15</f>
        <v>43.3</v>
      </c>
      <c r="O15" s="160" t="s">
        <v>51</v>
      </c>
      <c r="P15" s="145">
        <f t="shared" ref="P15:P23" si="0">ROUND(K15/22.5,3)</f>
        <v>40.384</v>
      </c>
      <c r="Q15" s="181">
        <f>ROUND(AVERAGE(L15:L17),3)</f>
        <v>42.532</v>
      </c>
      <c r="R15" s="182">
        <f ca="1" t="shared" ref="R15:R23" si="1">ROUND(R$14+RAND()*S$14,2)</f>
        <v>978.65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YP-2018-SHY-350-2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990.37</v>
      </c>
      <c r="L16" s="174">
        <f>K16/S6</f>
        <v>44.0164444444444</v>
      </c>
      <c r="M16" s="175"/>
      <c r="N16" s="175"/>
      <c r="O16" s="160"/>
      <c r="P16" s="145">
        <f t="shared" si="0"/>
        <v>44.016</v>
      </c>
      <c r="Q16" s="181"/>
      <c r="R16" s="182">
        <f ca="1" t="shared" si="1"/>
        <v>1034.53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YP-2018-SHY-350-3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971.94</v>
      </c>
      <c r="L17" s="174">
        <f>K17/S6</f>
        <v>43.1973333333333</v>
      </c>
      <c r="M17" s="175"/>
      <c r="N17" s="175"/>
      <c r="O17" s="160"/>
      <c r="P17" s="145">
        <f t="shared" si="0"/>
        <v>43.197</v>
      </c>
      <c r="Q17" s="181"/>
      <c r="R17" s="182">
        <f ca="1" t="shared" si="1"/>
        <v>972.74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YP-2018-SHY-350-4</v>
      </c>
      <c r="B18" s="160" t="s">
        <v>47</v>
      </c>
      <c r="C18" s="160"/>
      <c r="D18" s="148" t="str">
        <f>D15</f>
        <v>2018/06/11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940.16</v>
      </c>
      <c r="L18" s="174">
        <f>K18/S6</f>
        <v>41.7848888888889</v>
      </c>
      <c r="M18" s="175">
        <v>42.6</v>
      </c>
      <c r="N18" s="175">
        <f>M18</f>
        <v>42.6</v>
      </c>
      <c r="O18" s="160" t="s">
        <v>51</v>
      </c>
      <c r="P18" s="145">
        <f>ROUND(K19/22.5,3)</f>
        <v>43.717</v>
      </c>
      <c r="Q18" s="181">
        <f>ROUND(AVERAGE(L18:L20),3)</f>
        <v>43.251</v>
      </c>
      <c r="R18" s="182">
        <f ca="1" t="shared" si="1"/>
        <v>1056.68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YP-2018-SHY-350-5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983.63</v>
      </c>
      <c r="L19" s="174">
        <f>K19/S6</f>
        <v>43.7168888888889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1073.59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YP-2018-SHY-350-6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995.62</v>
      </c>
      <c r="L20" s="174">
        <f>K20/S6</f>
        <v>44.2497777777778</v>
      </c>
      <c r="M20" s="175"/>
      <c r="N20" s="175"/>
      <c r="O20" s="160"/>
      <c r="P20" s="145">
        <f t="shared" si="0"/>
        <v>44.25</v>
      </c>
      <c r="Q20" s="181"/>
      <c r="R20" s="182">
        <f ca="1" t="shared" si="1"/>
        <v>1081.05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1053.7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1019.63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1085.96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1026.01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1001.44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1021.52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966.48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1019.6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1000.14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997.87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992.62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969.35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报告编号：BG-2018-SHY-350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YP-2018-SHY-350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跃进河中桥1-1桩基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YP-2018-SHY-350-1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2018/06/11-2018/07/09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40.3835555555556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43.3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123.7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YP-2018-SHY-350-2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44.0164444444444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YP-2018-SHY-350-3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43.1973333333333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YP-2018-SHY-350-4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2018/06/11-2018/07/09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41.7848888888889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42.6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121.7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YP-2018-SHY-350-5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43.7168888888889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YP-2018-SHY-350-6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44.2497777777778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2018-07-09T13:27:15Z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