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898B88E2-F6E0-4DA4-ACBD-AB8450CD08EC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M47" i="2" l="1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<sst xmlns="http://schemas.openxmlformats.org/spreadsheetml/2006/main" count="478" uniqueCount="145">
  <si>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</si>
  <si>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</si>
  <si>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</si>
  <si>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</si>
  <si>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</si>
  <si>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</si>
  <si>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</si>
  <si>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</si>
  <si>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</si>
  <si>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</si>
  <si>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</si>
  <si>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</si>
  <si>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</si>
  <si>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</si>
  <si>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</si>
  <si>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</si>
  <si>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</si>
  <si>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</si>
  <si>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</si>
  <si>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</si>
  <si>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</si>
  <si>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</si>
  <si>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</si>
  <si>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</si>
  <si>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</si>
  <si>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</si>
  <si>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</si>
  <si>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</si>
  <si>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</si>
  <si>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</si>
  <si>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</si>
  <si>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</si>
  <si>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</si>
  <si>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</si>
  <si>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</si>
  <si>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</si>
  <si>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</si>
  <si>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</si>
  <si>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</si>
  <si>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</si>
  <si>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</si>
  <si>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</si>
  <si>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</si>
  <si>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</si>
  <si>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</si>
  <si>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</si>
  <si>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</si>
  <si>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</si>
  <si>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</si>
  <si>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</si>
  <si>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</si>
  <si>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</si>
  <si>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</si>
  <si>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</si>
  <si>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</si>
  <si>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</si>
  <si>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</si>
  <si>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</si>
  <si>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</si>
  <si>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</si>
  <si>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</si>
  <si>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</si>
  <si>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</si>
  <si>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</si>
  <si>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</si>
  <si>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</si>
  <si>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</si>
  <si>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</si>
  <si>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</si>
  <si>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</si>
  <si>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</si>
  <si>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</si>
  <si>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</si>
  <si>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</si>
  <si>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</si>
  <si>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</si>
  <si>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</si>
  <si>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</si>
  <si>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</si>
  <si>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</si>
  <si>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</si>
  <si>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</si>
  <si>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</si>
  <si>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</si>
  <si>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</si>
  <si>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</si>
  <si>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</si>
  <si>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</si>
  <si>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</si>
  <si>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</si>
  <si>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</si>
  <si>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</si>
  <si>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</si>
  <si>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</si>
  <si>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</si>
  <si>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</si>
  <si>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</si>
  <si>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</si>
  <si>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</si>
  <si>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</si>
  <si>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</si>
  <si>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</si>
  <si>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</si>
  <si>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</si>
  <si>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</si>
  <si>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</si>
  <si>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</si>
  <si>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</si>
  <si>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</si>
  <si>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</si>
  <si>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</si>
  <si>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</si>
  <si>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</si>
  <si>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</si>
  <si>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</si>
  <si>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</si>
  <si>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</si>
  <si>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</si>
  <si>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</si>
  <si>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</si>
  <si>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</si>
  <si>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</si>
  <si>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</si>
  <si>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</si>
  <si>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</si>
  <si>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</si>
  <si>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</si>
  <si>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</si>
  <si>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</si>
  <si>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</si>
  <si>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</si>
  <si>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</si>
  <si>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</si>
  <si>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</si>
  <si>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</si>
  <si>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</si>
  <si>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</si>
  <si>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</si>
  <si>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2018/06/17-2018/07/15</t>
    <phoneticPr fontId="17" type="noConversion"/>
  </si>
  <si>
    <t xml:space="preserve">温度：22  相对湿度：59   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</si>
  <si>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</si>
  <si>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</si>
  <si>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JL-2018-SHY-372</t>
    </r>
    <phoneticPr fontId="17" type="noConversion"/>
  </si>
  <si>
    <t>YP-2018-SHY-372</t>
    <phoneticPr fontId="17" type="noConversion"/>
  </si>
  <si>
    <t>K24+015分离立交1-4板梁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</si>
</sst>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1" t="s">
        <v>3</v>
      </c>
      <c r="B4" s="41"/>
      <c r="C4" s="42" t="s">
        <v>4</v>
      </c>
      <c r="D4" s="43"/>
      <c r="E4" s="43"/>
      <c r="F4" s="43"/>
      <c r="G4" s="43"/>
      <c r="H4" s="43"/>
      <c r="I4" s="43"/>
      <c r="J4" s="43"/>
      <c r="K4" s="50" t="s">
        <v>142</v>
      </c>
      <c r="L4" s="50"/>
      <c r="M4" s="50"/>
      <c r="N4" s="50"/>
      <c r="O4" s="50"/>
    </row>
    <row r="5" spans="1:26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5</v>
      </c>
      <c r="B6" s="38"/>
      <c r="C6" s="38"/>
      <c r="D6" s="39" t="s">
        <v>144</v>
      </c>
      <c r="E6" s="39"/>
      <c r="F6" s="39"/>
      <c r="G6" s="39"/>
      <c r="H6" s="39"/>
      <c r="I6" s="39"/>
      <c r="J6" s="38"/>
      <c r="K6" s="38"/>
      <c r="L6" s="40" t="s">
        <v>6</v>
      </c>
      <c r="M6" s="40"/>
      <c r="N6" s="40"/>
      <c r="O6" s="40"/>
      <c r="R6" s="30">
        <f>(K15+K16+K17)/3</f>
        <v>1254.0333333333331</v>
      </c>
      <c r="S6" s="2" t="s">
        <v>7</v>
      </c>
    </row>
    <row r="7" spans="1:26" ht="23" customHeight="1" x14ac:dyDescent="0.25">
      <c r="A7" s="38" t="s">
        <v>8</v>
      </c>
      <c r="B7" s="38"/>
      <c r="C7" s="38"/>
      <c r="D7" s="44" t="s">
        <v>9</v>
      </c>
      <c r="E7" s="44"/>
      <c r="F7" s="44"/>
      <c r="G7" s="44"/>
      <c r="H7" s="44"/>
      <c r="I7" s="44"/>
      <c r="J7" s="38" t="s">
        <v>10</v>
      </c>
      <c r="K7" s="38"/>
      <c r="L7" s="45" t="s">
        <v>143</v>
      </c>
      <c r="M7" s="45"/>
      <c r="N7" s="45"/>
      <c r="O7" s="45"/>
      <c r="P7" s="2" t="s">
        <v>11</v>
      </c>
      <c r="Q7" s="21" t="str">
        <f>RIGHT(L7,2)</f>
        <v>72</v>
      </c>
      <c r="R7" s="34">
        <f>(K18+K19+K20)/3</f>
        <v>1247.1000000000001</v>
      </c>
    </row>
    <row r="8" spans="1:26" ht="23" customHeight="1" x14ac:dyDescent="0.25">
      <c r="A8" s="38" t="s">
        <v>12</v>
      </c>
      <c r="B8" s="38"/>
      <c r="C8" s="38"/>
      <c r="D8" s="44" t="s">
        <v>13</v>
      </c>
      <c r="E8" s="44"/>
      <c r="F8" s="44"/>
      <c r="G8" s="44"/>
      <c r="H8" s="44"/>
      <c r="I8" s="44"/>
      <c r="J8" s="38" t="s">
        <v>14</v>
      </c>
      <c r="K8" s="38"/>
      <c r="L8" s="40" t="s">
        <v>15</v>
      </c>
      <c r="M8" s="40"/>
      <c r="N8" s="40"/>
      <c r="O8" s="40"/>
    </row>
    <row r="9" spans="1:26" ht="23" customHeight="1" x14ac:dyDescent="0.25">
      <c r="A9" s="38" t="s">
        <v>16</v>
      </c>
      <c r="B9" s="38"/>
      <c r="C9" s="38"/>
      <c r="D9" s="44" t="s">
        <v>139</v>
      </c>
      <c r="E9" s="44"/>
      <c r="F9" s="44"/>
      <c r="G9" s="44"/>
      <c r="H9" s="44"/>
      <c r="I9" s="44"/>
      <c r="J9" s="38" t="s">
        <v>17</v>
      </c>
      <c r="K9" s="38"/>
      <c r="L9" s="45" t="s">
        <v>138</v>
      </c>
      <c r="M9" s="45"/>
      <c r="N9" s="45"/>
      <c r="O9" s="45"/>
      <c r="P9" s="2" t="s">
        <v>18</v>
      </c>
    </row>
    <row r="10" spans="1:26" ht="30" customHeight="1" x14ac:dyDescent="0.25">
      <c r="A10" s="38" t="s">
        <v>19</v>
      </c>
      <c r="B10" s="38"/>
      <c r="C10" s="38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8" t="s">
        <v>21</v>
      </c>
      <c r="B11" s="38"/>
      <c r="C11" s="38"/>
      <c r="D11" s="40" t="s">
        <v>22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23</v>
      </c>
      <c r="B12" s="38" t="s">
        <v>24</v>
      </c>
      <c r="C12" s="38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38" t="s">
        <v>33</v>
      </c>
      <c r="P12" s="2" t="s">
        <v>34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38"/>
      <c r="R13" s="21" t="s">
        <v>37</v>
      </c>
      <c r="S13" s="2" t="s">
        <v>38</v>
      </c>
    </row>
    <row r="14" spans="1:26" ht="27" customHeight="1" x14ac:dyDescent="0.25">
      <c r="A14" s="38"/>
      <c r="B14" s="38"/>
      <c r="C14" s="38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38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YP-2018-SHY-372-1</v>
      </c>
      <c r="B15" s="40" t="s">
        <v>140</v>
      </c>
      <c r="C15" s="40"/>
      <c r="D15" s="47" t="str">
        <f>LEFT(L9,P9)</f>
        <v>2018/06/17</v>
      </c>
      <c r="E15" s="40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1218.0999999999999</v>
      </c>
      <c r="L15" s="25">
        <f>K15/S6</f>
        <v>54.137777777777771</v>
      </c>
      <c r="M15" s="49">
        <f>AVERAGE(L15,L16,L17)</f>
        <v>55.734814814814818</v>
      </c>
      <c r="N15" s="49">
        <f>M15</f>
        <v>55.734814814814818</v>
      </c>
      <c r="O15" s="40" t="s">
        <v>45</v>
      </c>
      <c r="P15" s="21">
        <f t="shared" ref="P15:P23" si="0">ROUND(K15/22.5,3)</f>
        <v>54.137999999999998</v>
      </c>
      <c r="Q15" s="48">
        <f>ROUND(AVERAGE(L15:L17),3)</f>
        <v>55.734999999999999</v>
      </c>
      <c r="R15" s="30">
        <f t="shared" ref="R15:R23" ca="1" si="1">ROUND(R$14+RAND()*S$14,2)</f>
        <v>972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YP-2018-SHY-372-2</v>
      </c>
      <c r="B16" s="40"/>
      <c r="C16" s="40"/>
      <c r="D16" s="47"/>
      <c r="E16" s="40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1265.8</v>
      </c>
      <c r="L16" s="25">
        <f>K16/S6</f>
        <v>56.257777777777775</v>
      </c>
      <c r="M16" s="49"/>
      <c r="N16" s="49"/>
      <c r="O16" s="40"/>
      <c r="P16" s="21">
        <f t="shared" si="0"/>
        <v>56.258000000000003</v>
      </c>
      <c r="Q16" s="48"/>
      <c r="R16" s="30">
        <f t="shared" ca="1" si="1"/>
        <v>1116.8800000000001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YP-2018-SHY-372-3</v>
      </c>
      <c r="B17" s="40"/>
      <c r="C17" s="40"/>
      <c r="D17" s="47"/>
      <c r="E17" s="40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1278.2</v>
      </c>
      <c r="L17" s="25">
        <f>K17/S6</f>
        <v>56.808888888888887</v>
      </c>
      <c r="M17" s="49"/>
      <c r="N17" s="49"/>
      <c r="O17" s="40"/>
      <c r="P17" s="21">
        <f t="shared" si="0"/>
        <v>56.808999999999997</v>
      </c>
      <c r="Q17" s="48"/>
      <c r="R17" s="30">
        <f t="shared" ca="1" si="1"/>
        <v>1027.53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YP-2018-SHY-372-4</v>
      </c>
      <c r="B18" s="40" t="s">
        <v>140</v>
      </c>
      <c r="C18" s="40"/>
      <c r="D18" s="44" t="str">
        <f>D15</f>
        <v>2018/06/17</v>
      </c>
      <c r="E18" s="40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1230.2</v>
      </c>
      <c r="L18" s="25">
        <f>K18/S6</f>
        <v>54.675555555555555</v>
      </c>
      <c r="M18" s="49">
        <f>AVERAGE(L18,L19,L20)</f>
        <v>55.426666666666669</v>
      </c>
      <c r="N18" s="49">
        <f>M18</f>
        <v>55.426666666666669</v>
      </c>
      <c r="O18" s="40" t="s">
        <v>45</v>
      </c>
      <c r="P18" s="21">
        <f>ROUND(K19/22.5,3)</f>
        <v>55.093000000000004</v>
      </c>
      <c r="Q18" s="48">
        <f>ROUND(AVERAGE(L18:L20),3)</f>
        <v>55.427</v>
      </c>
      <c r="R18" s="30">
        <f t="shared" ca="1" si="1"/>
        <v>1047.6500000000001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YP-2018-SHY-372-5</v>
      </c>
      <c r="B19" s="40"/>
      <c r="C19" s="40"/>
      <c r="D19" s="44"/>
      <c r="E19" s="40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1239.5999999999999</v>
      </c>
      <c r="L19" s="25">
        <f>K19/S6</f>
        <v>55.093333333333327</v>
      </c>
      <c r="M19" s="49"/>
      <c r="N19" s="49"/>
      <c r="O19" s="40"/>
      <c r="P19" s="21" t="e">
        <f>ROUND(#REF!/22.5,3)</f>
        <v>#REF!</v>
      </c>
      <c r="Q19" s="48"/>
      <c r="R19" s="30">
        <f t="shared" ca="1" si="1"/>
        <v>1031.45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YP-2018-SHY-372-6</v>
      </c>
      <c r="B20" s="40"/>
      <c r="C20" s="40"/>
      <c r="D20" s="44"/>
      <c r="E20" s="40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1271.5</v>
      </c>
      <c r="L20" s="25">
        <f>K20/S6</f>
        <v>56.511111111111113</v>
      </c>
      <c r="M20" s="49"/>
      <c r="N20" s="49"/>
      <c r="O20" s="40"/>
      <c r="P20" s="21">
        <f t="shared" si="0"/>
        <v>56.511000000000003</v>
      </c>
      <c r="Q20" s="48"/>
      <c r="R20" s="30">
        <f t="shared" ca="1" si="1"/>
        <v>1103.17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0" t="s">
        <v>6</v>
      </c>
      <c r="C21" s="40"/>
      <c r="D21" s="40" t="s">
        <v>6</v>
      </c>
      <c r="E21" s="40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3" t="s">
        <v>6</v>
      </c>
      <c r="L21" s="23" t="s">
        <v>6</v>
      </c>
      <c r="M21" s="40" t="s">
        <v>6</v>
      </c>
      <c r="N21" s="40" t="s">
        <v>6</v>
      </c>
      <c r="O21" s="40" t="s">
        <v>6</v>
      </c>
      <c r="P21" s="21" t="e">
        <f t="shared" si="0"/>
        <v>#VALUE!</v>
      </c>
      <c r="Q21" s="48" t="e">
        <f>ROUND(AVERAGE(L21:L23),3)</f>
        <v>#DIV/0!</v>
      </c>
      <c r="R21" s="30">
        <f t="shared" ca="1" si="1"/>
        <v>980.97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0"/>
      <c r="C22" s="40"/>
      <c r="D22" s="40"/>
      <c r="E22" s="40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0"/>
      <c r="N22" s="40"/>
      <c r="O22" s="40"/>
      <c r="P22" s="21" t="e">
        <f t="shared" si="0"/>
        <v>#VALUE!</v>
      </c>
      <c r="Q22" s="48"/>
      <c r="R22" s="30">
        <f t="shared" ca="1" si="1"/>
        <v>972.77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0"/>
      <c r="C23" s="40"/>
      <c r="D23" s="40"/>
      <c r="E23" s="40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0"/>
      <c r="N23" s="40"/>
      <c r="O23" s="40"/>
      <c r="P23" s="21" t="e">
        <f t="shared" si="0"/>
        <v>#VALUE!</v>
      </c>
      <c r="Q23" s="48"/>
      <c r="R23" s="30">
        <f t="shared" ca="1" si="1"/>
        <v>1033.3499999999999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0" t="s">
        <v>6</v>
      </c>
      <c r="C24" s="40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40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0"/>
      <c r="C25" s="4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40"/>
    </row>
    <row r="26" spans="1:26" ht="28" customHeight="1" x14ac:dyDescent="0.25">
      <c r="A26" s="23" t="s">
        <v>6</v>
      </c>
      <c r="B26" s="40"/>
      <c r="C26" s="40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40"/>
    </row>
    <row r="27" spans="1:26" s="3" customFormat="1" ht="21" customHeight="1" x14ac:dyDescent="0.25">
      <c r="A27" s="38" t="s">
        <v>49</v>
      </c>
      <c r="B27" s="38"/>
      <c r="C27" s="38"/>
      <c r="D27" s="40" t="s">
        <v>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51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1" t="s">
        <v>3</v>
      </c>
      <c r="B4" s="41"/>
      <c r="C4" s="42"/>
      <c r="D4" s="43"/>
      <c r="E4" s="43"/>
      <c r="F4" s="43"/>
      <c r="G4" s="43"/>
      <c r="H4" s="43"/>
      <c r="I4" s="43"/>
      <c r="J4" s="43"/>
      <c r="K4" s="56" t="s">
        <v>52</v>
      </c>
      <c r="L4" s="43"/>
      <c r="M4" s="43"/>
      <c r="N4" s="43"/>
      <c r="O4" s="43"/>
    </row>
    <row r="5" spans="1:19" s="1" customFormat="1" ht="15" customHeight="1" x14ac:dyDescent="0.25">
      <c r="A5" s="41"/>
      <c r="B5" s="41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R5" s="27"/>
    </row>
    <row r="6" spans="1:19" ht="25" customHeight="1" x14ac:dyDescent="0.25">
      <c r="A6" s="51" t="s">
        <v>5</v>
      </c>
      <c r="B6" s="52"/>
      <c r="C6" s="52"/>
      <c r="D6" s="53" t="s">
        <v>53</v>
      </c>
      <c r="E6" s="53"/>
      <c r="F6" s="53"/>
      <c r="G6" s="53"/>
      <c r="H6" s="53"/>
      <c r="I6" s="53"/>
      <c r="J6" s="52" t="s">
        <v>54</v>
      </c>
      <c r="K6" s="52"/>
      <c r="L6" s="54"/>
      <c r="M6" s="54"/>
      <c r="N6" s="54"/>
      <c r="O6" s="55"/>
    </row>
    <row r="7" spans="1:19" ht="25" customHeight="1" x14ac:dyDescent="0.25">
      <c r="A7" s="57" t="s">
        <v>8</v>
      </c>
      <c r="B7" s="38"/>
      <c r="C7" s="38"/>
      <c r="D7" s="44"/>
      <c r="E7" s="44"/>
      <c r="F7" s="44"/>
      <c r="G7" s="44"/>
      <c r="H7" s="44"/>
      <c r="I7" s="44"/>
      <c r="J7" s="38" t="s">
        <v>10</v>
      </c>
      <c r="K7" s="38"/>
      <c r="L7" s="40" t="s">
        <v>55</v>
      </c>
      <c r="M7" s="40"/>
      <c r="N7" s="40"/>
      <c r="O7" s="58"/>
    </row>
    <row r="8" spans="1:19" ht="25" customHeight="1" x14ac:dyDescent="0.25">
      <c r="A8" s="57" t="s">
        <v>12</v>
      </c>
      <c r="B8" s="38"/>
      <c r="C8" s="38"/>
      <c r="D8" s="44"/>
      <c r="E8" s="44"/>
      <c r="F8" s="44"/>
      <c r="G8" s="44"/>
      <c r="H8" s="44"/>
      <c r="I8" s="44"/>
      <c r="J8" s="38" t="s">
        <v>14</v>
      </c>
      <c r="K8" s="38"/>
      <c r="L8" s="40"/>
      <c r="M8" s="40"/>
      <c r="N8" s="40"/>
      <c r="O8" s="58"/>
    </row>
    <row r="9" spans="1:19" ht="25" customHeight="1" x14ac:dyDescent="0.25">
      <c r="A9" s="57" t="s">
        <v>16</v>
      </c>
      <c r="B9" s="38"/>
      <c r="C9" s="38"/>
      <c r="D9" s="44"/>
      <c r="E9" s="44"/>
      <c r="F9" s="44"/>
      <c r="G9" s="44"/>
      <c r="H9" s="44"/>
      <c r="I9" s="44"/>
      <c r="J9" s="38" t="s">
        <v>17</v>
      </c>
      <c r="K9" s="38"/>
      <c r="L9" s="40" t="s">
        <v>56</v>
      </c>
      <c r="M9" s="40"/>
      <c r="N9" s="40"/>
      <c r="O9" s="58"/>
    </row>
    <row r="10" spans="1:19" ht="35.15" customHeight="1" x14ac:dyDescent="0.25">
      <c r="A10" s="59" t="s">
        <v>19</v>
      </c>
      <c r="B10" s="60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2"/>
    </row>
    <row r="11" spans="1:19" ht="28.5" customHeight="1" x14ac:dyDescent="0.25">
      <c r="A11" s="63" t="s">
        <v>21</v>
      </c>
      <c r="B11" s="64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</row>
    <row r="12" spans="1:19" ht="22.5" customHeight="1" x14ac:dyDescent="0.25">
      <c r="A12" s="57" t="s">
        <v>23</v>
      </c>
      <c r="B12" s="69" t="s">
        <v>24</v>
      </c>
      <c r="C12" s="70"/>
      <c r="D12" s="38" t="s">
        <v>25</v>
      </c>
      <c r="E12" s="38" t="s">
        <v>26</v>
      </c>
      <c r="F12" s="38" t="s">
        <v>27</v>
      </c>
      <c r="G12" s="38"/>
      <c r="H12" s="38"/>
      <c r="I12" s="38"/>
      <c r="J12" s="38" t="s">
        <v>28</v>
      </c>
      <c r="K12" s="38" t="s">
        <v>29</v>
      </c>
      <c r="L12" s="38" t="s">
        <v>30</v>
      </c>
      <c r="M12" s="38" t="s">
        <v>31</v>
      </c>
      <c r="N12" s="38" t="s">
        <v>32</v>
      </c>
      <c r="O12" s="68" t="s">
        <v>33</v>
      </c>
    </row>
    <row r="13" spans="1:19" ht="27.75" customHeight="1" x14ac:dyDescent="0.25">
      <c r="A13" s="57"/>
      <c r="B13" s="71"/>
      <c r="C13" s="72"/>
      <c r="D13" s="38"/>
      <c r="E13" s="38"/>
      <c r="F13" s="38" t="s">
        <v>35</v>
      </c>
      <c r="G13" s="38"/>
      <c r="H13" s="38" t="s">
        <v>36</v>
      </c>
      <c r="I13" s="38"/>
      <c r="J13" s="38"/>
      <c r="K13" s="38"/>
      <c r="L13" s="38"/>
      <c r="M13" s="38"/>
      <c r="N13" s="38"/>
      <c r="O13" s="68"/>
      <c r="R13" s="21" t="s">
        <v>37</v>
      </c>
      <c r="S13" s="2" t="s">
        <v>38</v>
      </c>
    </row>
    <row r="14" spans="1:19" ht="27" customHeight="1" x14ac:dyDescent="0.25">
      <c r="A14" s="57"/>
      <c r="B14" s="73"/>
      <c r="C14" s="64"/>
      <c r="D14" s="38"/>
      <c r="E14" s="38"/>
      <c r="F14" s="6" t="s">
        <v>39</v>
      </c>
      <c r="G14" s="6" t="s">
        <v>40</v>
      </c>
      <c r="H14" s="6" t="s">
        <v>39</v>
      </c>
      <c r="I14" s="6" t="s">
        <v>40</v>
      </c>
      <c r="J14" s="38"/>
      <c r="K14" s="38"/>
      <c r="L14" s="38"/>
      <c r="M14" s="38"/>
      <c r="N14" s="38"/>
      <c r="O14" s="68"/>
      <c r="R14" s="28">
        <v>950</v>
      </c>
      <c r="S14" s="29" t="s">
        <v>57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9">
        <v>42.7</v>
      </c>
      <c r="N15" s="49"/>
      <c r="O15" s="58"/>
      <c r="P15" s="21">
        <f t="shared" ref="P15:P23" si="0">ROUND(K15/22.5,3)</f>
        <v>41.021999999999998</v>
      </c>
      <c r="Q15" s="48">
        <f>ROUND(AVERAGE(L15:L17),3)</f>
        <v>42.732999999999997</v>
      </c>
      <c r="R15" s="30">
        <f t="shared" ref="R15:R23" ca="1" si="1">ROUND(R$14+RAND()*S$14,2)</f>
        <v>1016.05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9"/>
      <c r="N16" s="49"/>
      <c r="O16" s="58"/>
      <c r="P16" s="21">
        <f t="shared" si="0"/>
        <v>44.225000000000001</v>
      </c>
      <c r="Q16" s="48"/>
      <c r="R16" s="30">
        <f t="shared" ca="1" si="1"/>
        <v>993.09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9"/>
      <c r="N17" s="49"/>
      <c r="O17" s="58"/>
      <c r="P17" s="21">
        <f t="shared" si="0"/>
        <v>42.963999999999999</v>
      </c>
      <c r="Q17" s="48"/>
      <c r="R17" s="30">
        <f t="shared" ca="1" si="1"/>
        <v>964.91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9">
        <v>42.5</v>
      </c>
      <c r="N18" s="49"/>
      <c r="O18" s="58"/>
      <c r="P18" s="21">
        <f t="shared" si="0"/>
        <v>44.265000000000001</v>
      </c>
      <c r="Q18" s="48">
        <f>ROUND(AVERAGE(L18:L20),3)</f>
        <v>42.533000000000001</v>
      </c>
      <c r="R18" s="30">
        <f t="shared" ca="1" si="1"/>
        <v>1017.12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9"/>
      <c r="N19" s="49"/>
      <c r="O19" s="58"/>
      <c r="P19" s="21">
        <f t="shared" si="0"/>
        <v>41.722999999999999</v>
      </c>
      <c r="Q19" s="48"/>
      <c r="R19" s="30">
        <f t="shared" ca="1" si="1"/>
        <v>981.87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9"/>
      <c r="N20" s="49"/>
      <c r="O20" s="58"/>
      <c r="P20" s="21">
        <f t="shared" si="0"/>
        <v>41.570999999999998</v>
      </c>
      <c r="Q20" s="48"/>
      <c r="R20" s="30">
        <f t="shared" ca="1" si="1"/>
        <v>967.43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9"/>
      <c r="N21" s="49"/>
      <c r="O21" s="58"/>
      <c r="P21" s="21">
        <f t="shared" si="0"/>
        <v>0</v>
      </c>
      <c r="Q21" s="48" t="e">
        <f>ROUND(AVERAGE(L21:L23),3)</f>
        <v>#DIV/0!</v>
      </c>
      <c r="R21" s="30">
        <f t="shared" ca="1" si="1"/>
        <v>1026.02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9"/>
      <c r="N22" s="49"/>
      <c r="O22" s="58"/>
      <c r="P22" s="21">
        <f t="shared" si="0"/>
        <v>0</v>
      </c>
      <c r="Q22" s="48"/>
      <c r="R22" s="30">
        <f t="shared" ca="1" si="1"/>
        <v>988.34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9"/>
      <c r="N23" s="49"/>
      <c r="O23" s="58"/>
      <c r="P23" s="21">
        <f t="shared" si="0"/>
        <v>0</v>
      </c>
      <c r="Q23" s="48"/>
      <c r="R23" s="30">
        <f t="shared" ca="1" si="1"/>
        <v>997.68</v>
      </c>
    </row>
    <row r="24" spans="1:18" ht="29.25" customHeight="1" x14ac:dyDescent="0.25">
      <c r="A24" s="22" t="s">
        <v>6</v>
      </c>
      <c r="B24" s="77" t="s">
        <v>6</v>
      </c>
      <c r="C24" s="78"/>
      <c r="D24" s="40" t="s">
        <v>6</v>
      </c>
      <c r="E24" s="40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0" t="s">
        <v>6</v>
      </c>
      <c r="N24" s="40" t="s">
        <v>6</v>
      </c>
      <c r="O24" s="5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9"/>
      <c r="C25" s="80"/>
      <c r="D25" s="40"/>
      <c r="E25" s="40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0"/>
      <c r="N25" s="40"/>
      <c r="O25" s="58"/>
    </row>
    <row r="26" spans="1:18" ht="29.25" customHeight="1" x14ac:dyDescent="0.25">
      <c r="A26" s="22" t="s">
        <v>6</v>
      </c>
      <c r="B26" s="81"/>
      <c r="C26" s="82"/>
      <c r="D26" s="40"/>
      <c r="E26" s="40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0"/>
      <c r="N26" s="40"/>
      <c r="O26" s="58"/>
    </row>
    <row r="27" spans="1:18" s="3" customFormat="1" ht="42.75" customHeight="1" x14ac:dyDescent="0.25">
      <c r="A27" s="59" t="s">
        <v>49</v>
      </c>
      <c r="B27" s="74"/>
      <c r="C27" s="60"/>
      <c r="D27" s="75" t="s">
        <v>6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6" t="s">
        <v>50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58</v>
      </c>
      <c r="BI1" s="83"/>
      <c r="BJ1" s="83" t="s">
        <v>59</v>
      </c>
      <c r="BK1" s="83"/>
      <c r="BL1" s="83"/>
      <c r="BM1" s="83" t="s">
        <v>60</v>
      </c>
      <c r="BN1" s="83"/>
      <c r="BP1" s="83" t="s">
        <v>61</v>
      </c>
      <c r="BQ1" s="83"/>
      <c r="BR1" s="83" t="s">
        <v>59</v>
      </c>
      <c r="BS1" s="83"/>
      <c r="BT1" s="83"/>
      <c r="BU1" s="83" t="s">
        <v>60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62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63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报告编号：BG-2018-SHY-372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65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6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54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68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YP-2018-SHY-372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K24+015分离立交1-4板梁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15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70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13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9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72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19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20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73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YP-2018-SHY-372-1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2018/06/17-2018/07/15</v>
      </c>
      <c r="N38" s="95"/>
      <c r="O38" s="95"/>
      <c r="P38" s="95"/>
      <c r="Q38" s="95"/>
      <c r="R38" s="95"/>
      <c r="S38" s="95"/>
      <c r="T38" s="94" t="s">
        <v>42</v>
      </c>
      <c r="U38" s="94"/>
      <c r="V38" s="94"/>
      <c r="W38" s="94"/>
      <c r="X38" s="94"/>
      <c r="Y38" s="94"/>
      <c r="Z38" s="94" t="s">
        <v>45</v>
      </c>
      <c r="AA38" s="94"/>
      <c r="AB38" s="94"/>
      <c r="AC38" s="94"/>
      <c r="AD38" s="94"/>
      <c r="AE38" s="94"/>
      <c r="AF38" s="94"/>
      <c r="AG38" s="94"/>
      <c r="AH38" s="101" t="s">
        <v>141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54.137777777777771</v>
      </c>
      <c r="AT38" s="98"/>
      <c r="AU38" s="98"/>
      <c r="AV38" s="98"/>
      <c r="AW38" s="98"/>
      <c r="AX38" s="98"/>
      <c r="AY38" s="98"/>
      <c r="AZ38" s="98"/>
      <c r="BA38" s="98">
        <f>强度记录!M15</f>
        <v>55.734814814814818</v>
      </c>
      <c r="BB38" s="98"/>
      <c r="BC38" s="98"/>
      <c r="BD38" s="98"/>
      <c r="BE38" s="98"/>
      <c r="BF38" s="98"/>
      <c r="BG38" s="94" t="s">
        <v>79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111.5</v>
      </c>
      <c r="BP38" s="98"/>
      <c r="BQ38" s="98"/>
      <c r="BR38" s="98"/>
      <c r="BS38" s="98"/>
      <c r="BT38" s="98"/>
      <c r="BU38" s="98"/>
      <c r="BV38" s="98"/>
      <c r="CR38" s="9" t="s">
        <v>80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YP-2018-SHY-372-2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56.257777777777775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YP-2018-SHY-372-3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56.808888888888887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YP-2018-SHY-372-4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2018/06/17-2018/07/15</v>
      </c>
      <c r="N47" s="95"/>
      <c r="O47" s="95"/>
      <c r="P47" s="95"/>
      <c r="Q47" s="95"/>
      <c r="R47" s="95"/>
      <c r="S47" s="95"/>
      <c r="T47" s="94" t="s">
        <v>42</v>
      </c>
      <c r="U47" s="94"/>
      <c r="V47" s="94"/>
      <c r="W47" s="94"/>
      <c r="X47" s="94"/>
      <c r="Y47" s="94"/>
      <c r="Z47" s="94" t="s">
        <v>45</v>
      </c>
      <c r="AA47" s="94"/>
      <c r="AB47" s="94"/>
      <c r="AC47" s="94"/>
      <c r="AD47" s="94"/>
      <c r="AE47" s="94"/>
      <c r="AF47" s="94"/>
      <c r="AG47" s="94"/>
      <c r="AH47" s="101" t="s">
        <v>141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54.675555555555555</v>
      </c>
      <c r="AT47" s="98"/>
      <c r="AU47" s="98"/>
      <c r="AV47" s="98"/>
      <c r="AW47" s="98"/>
      <c r="AX47" s="98"/>
      <c r="AY47" s="98"/>
      <c r="AZ47" s="98"/>
      <c r="BA47" s="98">
        <f>强度记录!M18</f>
        <v>55.426666666666669</v>
      </c>
      <c r="BB47" s="98"/>
      <c r="BC47" s="98"/>
      <c r="BD47" s="98"/>
      <c r="BE47" s="98"/>
      <c r="BF47" s="98"/>
      <c r="BG47" s="94" t="s">
        <v>79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110.9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YP-2018-SHY-372-5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55.093333333333327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YP-2018-SHY-372-6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56.511111111111113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6</v>
      </c>
      <c r="E56" s="94"/>
      <c r="F56" s="94"/>
      <c r="G56" s="94"/>
      <c r="H56" s="94"/>
      <c r="I56" s="94"/>
      <c r="J56" s="94"/>
      <c r="K56" s="94"/>
      <c r="L56" s="94"/>
      <c r="M56" s="94" t="s">
        <v>6</v>
      </c>
      <c r="N56" s="94"/>
      <c r="O56" s="94"/>
      <c r="P56" s="94"/>
      <c r="Q56" s="94"/>
      <c r="R56" s="94"/>
      <c r="S56" s="94"/>
      <c r="T56" s="94" t="s">
        <v>6</v>
      </c>
      <c r="U56" s="94"/>
      <c r="V56" s="94"/>
      <c r="W56" s="94"/>
      <c r="X56" s="94"/>
      <c r="Y56" s="94"/>
      <c r="Z56" s="94" t="s">
        <v>6</v>
      </c>
      <c r="AA56" s="94"/>
      <c r="AB56" s="94"/>
      <c r="AC56" s="94"/>
      <c r="AD56" s="94"/>
      <c r="AE56" s="94"/>
      <c r="AF56" s="94"/>
      <c r="AG56" s="94"/>
      <c r="AH56" s="101" t="s">
        <v>6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6</v>
      </c>
      <c r="AT56" s="94"/>
      <c r="AU56" s="94"/>
      <c r="AV56" s="94"/>
      <c r="AW56" s="94"/>
      <c r="AX56" s="94"/>
      <c r="AY56" s="94"/>
      <c r="AZ56" s="94"/>
      <c r="BA56" s="94" t="s">
        <v>6</v>
      </c>
      <c r="BB56" s="94"/>
      <c r="BC56" s="94"/>
      <c r="BD56" s="94"/>
      <c r="BE56" s="94"/>
      <c r="BF56" s="94"/>
      <c r="BG56" s="94" t="s">
        <v>6</v>
      </c>
      <c r="BH56" s="94"/>
      <c r="BI56" s="94"/>
      <c r="BJ56" s="94"/>
      <c r="BK56" s="94"/>
      <c r="BL56" s="94"/>
      <c r="BM56" s="94"/>
      <c r="BN56" s="94"/>
      <c r="BO56" s="94" t="s">
        <v>6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6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6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6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6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6</v>
      </c>
      <c r="E65" s="94"/>
      <c r="F65" s="94"/>
      <c r="G65" s="94"/>
      <c r="H65" s="94"/>
      <c r="I65" s="94"/>
      <c r="J65" s="94"/>
      <c r="K65" s="94"/>
      <c r="L65" s="94"/>
      <c r="M65" s="94" t="s">
        <v>6</v>
      </c>
      <c r="N65" s="94"/>
      <c r="O65" s="94"/>
      <c r="P65" s="94"/>
      <c r="Q65" s="94"/>
      <c r="R65" s="94"/>
      <c r="S65" s="94"/>
      <c r="T65" s="94" t="s">
        <v>6</v>
      </c>
      <c r="U65" s="94"/>
      <c r="V65" s="94"/>
      <c r="W65" s="94"/>
      <c r="X65" s="94"/>
      <c r="Y65" s="94"/>
      <c r="Z65" s="94" t="s">
        <v>6</v>
      </c>
      <c r="AA65" s="94"/>
      <c r="AB65" s="94"/>
      <c r="AC65" s="94"/>
      <c r="AD65" s="94"/>
      <c r="AE65" s="94"/>
      <c r="AF65" s="94"/>
      <c r="AG65" s="94"/>
      <c r="AH65" s="101" t="s">
        <v>6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6</v>
      </c>
      <c r="AT65" s="94"/>
      <c r="AU65" s="94"/>
      <c r="AV65" s="94"/>
      <c r="AW65" s="94"/>
      <c r="AX65" s="94"/>
      <c r="AY65" s="94"/>
      <c r="AZ65" s="94"/>
      <c r="BA65" s="94" t="s">
        <v>6</v>
      </c>
      <c r="BB65" s="94"/>
      <c r="BC65" s="94"/>
      <c r="BD65" s="94"/>
      <c r="BE65" s="94"/>
      <c r="BF65" s="94"/>
      <c r="BG65" s="94" t="s">
        <v>6</v>
      </c>
      <c r="BH65" s="94"/>
      <c r="BI65" s="94"/>
      <c r="BJ65" s="94"/>
      <c r="BK65" s="94"/>
      <c r="BL65" s="94"/>
      <c r="BM65" s="94"/>
      <c r="BN65" s="94"/>
      <c r="BO65" s="94" t="s">
        <v>6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6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6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6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6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82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85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94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95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96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76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77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86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87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88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89</v>
      </c>
      <c r="AQ98" s="83"/>
      <c r="AR98" s="83"/>
      <c r="AS98" s="83"/>
      <c r="AT98" s="83"/>
      <c r="AU98" s="83"/>
      <c r="AV98" s="83"/>
      <c r="AW98" s="83"/>
      <c r="AX98" s="83"/>
      <c r="AY98" s="83" t="s">
        <v>90</v>
      </c>
      <c r="AZ98" s="83"/>
      <c r="BA98" s="83"/>
      <c r="BB98" s="83"/>
      <c r="BC98" s="83"/>
      <c r="BD98" s="83"/>
      <c r="BE98" s="83" t="s">
        <v>91</v>
      </c>
      <c r="BF98" s="83"/>
      <c r="BG98" s="83"/>
      <c r="BH98" s="83"/>
      <c r="BI98" s="83"/>
      <c r="BJ98" s="83"/>
      <c r="BK98" s="83" t="s">
        <v>92</v>
      </c>
      <c r="BL98" s="83"/>
      <c r="BM98" s="83"/>
      <c r="BN98" s="15"/>
      <c r="BO98" s="83" t="s">
        <v>93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99</v>
      </c>
      <c r="M1" s="35"/>
      <c r="N1" s="35"/>
    </row>
    <row r="2" spans="1:15" ht="14.15" customHeight="1" x14ac:dyDescent="0.25">
      <c r="L2" s="7"/>
      <c r="M2" s="36" t="s">
        <v>100</v>
      </c>
      <c r="N2" s="36"/>
    </row>
    <row r="3" spans="1:15" ht="25" customHeight="1" x14ac:dyDescent="0.25">
      <c r="A3" s="37" t="s">
        <v>101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1" t="s">
        <v>3</v>
      </c>
      <c r="B4" s="41"/>
      <c r="C4" s="43" t="s">
        <v>4</v>
      </c>
      <c r="D4" s="175"/>
      <c r="E4" s="175"/>
      <c r="F4" s="175"/>
      <c r="G4" s="175"/>
      <c r="H4" s="175"/>
      <c r="I4" s="175"/>
      <c r="J4" s="176" t="s">
        <v>102</v>
      </c>
      <c r="K4" s="176"/>
      <c r="L4" s="176"/>
      <c r="M4" s="176"/>
      <c r="N4" s="176"/>
      <c r="O4" s="17"/>
    </row>
    <row r="5" spans="1:15" s="1" customFormat="1" ht="15" customHeight="1" x14ac:dyDescent="0.25">
      <c r="A5" s="41"/>
      <c r="B5" s="41"/>
      <c r="C5" s="175"/>
      <c r="D5" s="175"/>
      <c r="E5" s="175"/>
      <c r="F5" s="175"/>
      <c r="G5" s="175"/>
      <c r="H5" s="175"/>
      <c r="I5" s="175"/>
      <c r="J5" s="176"/>
      <c r="K5" s="176"/>
      <c r="L5" s="176"/>
      <c r="M5" s="176"/>
      <c r="N5" s="176"/>
      <c r="O5" s="20"/>
    </row>
    <row r="6" spans="1:15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52" t="s">
        <v>54</v>
      </c>
      <c r="J6" s="52"/>
      <c r="K6" s="52"/>
      <c r="L6" s="52"/>
      <c r="M6" s="52"/>
      <c r="N6" s="174"/>
    </row>
    <row r="7" spans="1:15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38" t="s">
        <v>10</v>
      </c>
      <c r="J7" s="38"/>
      <c r="K7" s="38"/>
      <c r="L7" s="38"/>
      <c r="M7" s="38"/>
      <c r="N7" s="68"/>
    </row>
    <row r="8" spans="1:15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38" t="s">
        <v>14</v>
      </c>
      <c r="J8" s="38"/>
      <c r="K8" s="38"/>
      <c r="L8" s="38"/>
      <c r="M8" s="38"/>
      <c r="N8" s="68"/>
    </row>
    <row r="9" spans="1:15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38" t="s">
        <v>17</v>
      </c>
      <c r="J9" s="38"/>
      <c r="K9" s="38"/>
      <c r="L9" s="38"/>
      <c r="M9" s="38"/>
      <c r="N9" s="68"/>
    </row>
    <row r="10" spans="1:15" ht="35.15" customHeight="1" x14ac:dyDescent="0.25">
      <c r="A10" s="59" t="s">
        <v>97</v>
      </c>
      <c r="B10" s="60"/>
      <c r="C10" s="60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9"/>
    </row>
    <row r="11" spans="1:15" ht="20.25" customHeight="1" x14ac:dyDescent="0.25">
      <c r="A11" s="63" t="s">
        <v>23</v>
      </c>
      <c r="B11" s="65" t="s">
        <v>24</v>
      </c>
      <c r="C11" s="65" t="s">
        <v>25</v>
      </c>
      <c r="D11" s="65" t="s">
        <v>26</v>
      </c>
      <c r="E11" s="38" t="s">
        <v>27</v>
      </c>
      <c r="F11" s="38"/>
      <c r="G11" s="38"/>
      <c r="H11" s="38"/>
      <c r="I11" s="65" t="s">
        <v>103</v>
      </c>
      <c r="J11" s="65" t="s">
        <v>104</v>
      </c>
      <c r="K11" s="65" t="s">
        <v>105</v>
      </c>
      <c r="L11" s="65" t="s">
        <v>106</v>
      </c>
      <c r="M11" s="65" t="s">
        <v>107</v>
      </c>
      <c r="N11" s="181" t="s">
        <v>108</v>
      </c>
    </row>
    <row r="12" spans="1:15" ht="20.25" customHeight="1" x14ac:dyDescent="0.25">
      <c r="A12" s="63"/>
      <c r="B12" s="65"/>
      <c r="C12" s="65"/>
      <c r="D12" s="65"/>
      <c r="E12" s="38" t="s">
        <v>35</v>
      </c>
      <c r="F12" s="38"/>
      <c r="G12" s="38" t="s">
        <v>36</v>
      </c>
      <c r="H12" s="38"/>
      <c r="I12" s="65"/>
      <c r="J12" s="65"/>
      <c r="K12" s="65"/>
      <c r="L12" s="65"/>
      <c r="M12" s="65"/>
      <c r="N12" s="181"/>
    </row>
    <row r="13" spans="1:15" ht="20.25" customHeight="1" x14ac:dyDescent="0.25">
      <c r="A13" s="57"/>
      <c r="B13" s="38"/>
      <c r="C13" s="38"/>
      <c r="D13" s="38"/>
      <c r="E13" s="6" t="s">
        <v>39</v>
      </c>
      <c r="F13" s="6" t="s">
        <v>40</v>
      </c>
      <c r="G13" s="6" t="s">
        <v>39</v>
      </c>
      <c r="H13" s="6" t="s">
        <v>40</v>
      </c>
      <c r="I13" s="38"/>
      <c r="J13" s="38"/>
      <c r="K13" s="38"/>
      <c r="L13" s="38"/>
      <c r="M13" s="38"/>
      <c r="N13" s="68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68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68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68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68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68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68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68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68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68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68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68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68"/>
    </row>
    <row r="26" spans="1:14" s="3" customFormat="1" ht="42.75" customHeight="1" x14ac:dyDescent="0.25">
      <c r="A26" s="59" t="s">
        <v>49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8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6" t="s">
        <v>109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58</v>
      </c>
      <c r="BI1" s="83"/>
      <c r="BJ1" s="106"/>
      <c r="BK1" s="106"/>
      <c r="BL1" s="106"/>
      <c r="BM1" s="83" t="s">
        <v>60</v>
      </c>
      <c r="BN1" s="83"/>
      <c r="BP1" s="83" t="s">
        <v>61</v>
      </c>
      <c r="BQ1" s="83"/>
      <c r="BR1" s="83"/>
      <c r="BS1" s="83"/>
      <c r="BT1" s="83"/>
      <c r="BU1" s="83" t="s">
        <v>60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110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111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64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112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66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6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54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6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10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14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12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8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97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74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98</v>
      </c>
      <c r="E35" s="142"/>
      <c r="F35" s="142"/>
      <c r="G35" s="142"/>
      <c r="H35" s="142"/>
      <c r="I35" s="142"/>
      <c r="J35" s="142"/>
      <c r="K35" s="142"/>
      <c r="L35" s="142"/>
      <c r="M35" s="143" t="s">
        <v>75</v>
      </c>
      <c r="N35" s="142"/>
      <c r="O35" s="142"/>
      <c r="P35" s="142"/>
      <c r="Q35" s="142"/>
      <c r="R35" s="142"/>
      <c r="S35" s="14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00" t="s">
        <v>113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114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78</v>
      </c>
      <c r="BH35" s="91"/>
      <c r="BI35" s="91"/>
      <c r="BJ35" s="91"/>
      <c r="BK35" s="91"/>
      <c r="BL35" s="91"/>
      <c r="BM35" s="91"/>
      <c r="BN35" s="91"/>
      <c r="BO35" s="143" t="s">
        <v>49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81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83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84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86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87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88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89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90</v>
      </c>
      <c r="AZ100" s="83"/>
      <c r="BA100" s="83"/>
      <c r="BB100" s="83"/>
      <c r="BC100" s="83"/>
      <c r="BD100" s="83"/>
      <c r="BE100" s="83" t="s">
        <v>91</v>
      </c>
      <c r="BF100" s="83"/>
      <c r="BG100" s="83"/>
      <c r="BH100" s="83"/>
      <c r="BI100" s="83"/>
      <c r="BJ100" s="83"/>
      <c r="BK100" s="83" t="s">
        <v>92</v>
      </c>
      <c r="BL100" s="83"/>
      <c r="BM100" s="83"/>
      <c r="BN100" s="15"/>
      <c r="BO100" s="83" t="s">
        <v>93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99</v>
      </c>
      <c r="M1" s="35"/>
      <c r="N1" s="35"/>
      <c r="O1" s="35"/>
    </row>
    <row r="2" spans="1:15" ht="14.15" customHeight="1" x14ac:dyDescent="0.25">
      <c r="M2" s="7"/>
      <c r="N2" s="36" t="s">
        <v>115</v>
      </c>
      <c r="O2" s="36"/>
    </row>
    <row r="3" spans="1:15" ht="25" customHeight="1" x14ac:dyDescent="0.25">
      <c r="A3" s="188" t="s">
        <v>116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1" t="s">
        <v>3</v>
      </c>
      <c r="B4" s="41"/>
      <c r="C4" s="198" t="s">
        <v>4</v>
      </c>
      <c r="D4" s="198"/>
      <c r="E4" s="198"/>
      <c r="F4" s="198"/>
      <c r="G4" s="198"/>
      <c r="H4" s="198"/>
      <c r="I4" s="198"/>
      <c r="J4" s="176" t="s">
        <v>117</v>
      </c>
      <c r="K4" s="176"/>
      <c r="L4" s="176"/>
      <c r="M4" s="176"/>
      <c r="N4" s="176"/>
      <c r="O4" s="176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76"/>
      <c r="K5" s="176"/>
      <c r="L5" s="176"/>
      <c r="M5" s="176"/>
      <c r="N5" s="176"/>
      <c r="O5" s="176"/>
    </row>
    <row r="6" spans="1:15" s="2" customFormat="1" ht="25" customHeight="1" x14ac:dyDescent="0.25">
      <c r="A6" s="51" t="s">
        <v>5</v>
      </c>
      <c r="B6" s="52"/>
      <c r="C6" s="52"/>
      <c r="D6" s="52"/>
      <c r="E6" s="52"/>
      <c r="F6" s="52"/>
      <c r="G6" s="52"/>
      <c r="H6" s="52"/>
      <c r="I6" s="189" t="s">
        <v>54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7" t="s">
        <v>8</v>
      </c>
      <c r="B7" s="38"/>
      <c r="C7" s="38"/>
      <c r="D7" s="38"/>
      <c r="E7" s="38"/>
      <c r="F7" s="38"/>
      <c r="G7" s="38"/>
      <c r="H7" s="38"/>
      <c r="I7" s="193" t="s">
        <v>10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7" t="s">
        <v>12</v>
      </c>
      <c r="B8" s="38"/>
      <c r="C8" s="38"/>
      <c r="D8" s="38"/>
      <c r="E8" s="38"/>
      <c r="F8" s="38"/>
      <c r="G8" s="38"/>
      <c r="H8" s="38"/>
      <c r="I8" s="193" t="s">
        <v>14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7" t="s">
        <v>16</v>
      </c>
      <c r="B9" s="38"/>
      <c r="C9" s="38"/>
      <c r="D9" s="38"/>
      <c r="E9" s="38"/>
      <c r="F9" s="38"/>
      <c r="G9" s="38"/>
      <c r="H9" s="38"/>
      <c r="I9" s="193" t="s">
        <v>17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9" t="s">
        <v>97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80"/>
    </row>
    <row r="11" spans="1:15" s="2" customFormat="1" ht="21" customHeight="1" x14ac:dyDescent="0.25">
      <c r="A11" s="51" t="s">
        <v>25</v>
      </c>
      <c r="B11" s="52"/>
      <c r="C11" s="52"/>
      <c r="D11" s="52"/>
      <c r="E11" s="52"/>
      <c r="F11" s="52"/>
      <c r="G11" s="52"/>
      <c r="H11" s="52" t="s">
        <v>118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7" t="s">
        <v>26</v>
      </c>
      <c r="B12" s="38"/>
      <c r="C12" s="38"/>
      <c r="D12" s="38"/>
      <c r="E12" s="38"/>
      <c r="F12" s="38"/>
      <c r="G12" s="38"/>
      <c r="H12" s="38" t="s">
        <v>33</v>
      </c>
      <c r="I12" s="38"/>
      <c r="J12" s="38"/>
      <c r="K12" s="38"/>
      <c r="L12" s="38"/>
      <c r="M12" s="38"/>
      <c r="N12" s="38"/>
      <c r="O12" s="68"/>
    </row>
    <row r="13" spans="1:15" s="2" customFormat="1" ht="21" customHeight="1" x14ac:dyDescent="0.25">
      <c r="A13" s="57" t="s">
        <v>119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68"/>
    </row>
    <row r="14" spans="1:15" s="2" customFormat="1" ht="21" customHeight="1" x14ac:dyDescent="0.25">
      <c r="A14" s="57" t="s">
        <v>120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68"/>
    </row>
    <row r="15" spans="1:15" s="2" customFormat="1" ht="21" customHeight="1" x14ac:dyDescent="0.25">
      <c r="A15" s="57" t="s">
        <v>121</v>
      </c>
      <c r="B15" s="38"/>
      <c r="C15" s="38"/>
      <c r="D15" s="38"/>
      <c r="E15" s="38"/>
      <c r="F15" s="38"/>
      <c r="G15" s="38"/>
      <c r="H15" s="38" t="s">
        <v>122</v>
      </c>
      <c r="I15" s="38"/>
      <c r="J15" s="38"/>
      <c r="K15" s="38"/>
      <c r="L15" s="38"/>
      <c r="M15" s="38"/>
      <c r="N15" s="38"/>
      <c r="O15" s="68"/>
    </row>
    <row r="16" spans="1:15" s="2" customFormat="1" ht="21" customHeight="1" x14ac:dyDescent="0.25">
      <c r="A16" s="57" t="s">
        <v>123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68"/>
    </row>
    <row r="17" spans="1:15" s="2" customFormat="1" ht="21" customHeight="1" x14ac:dyDescent="0.25">
      <c r="A17" s="57" t="s">
        <v>124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68"/>
    </row>
    <row r="18" spans="1:15" s="2" customFormat="1" ht="21" customHeight="1" x14ac:dyDescent="0.25">
      <c r="A18" s="57" t="s">
        <v>27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68"/>
    </row>
    <row r="19" spans="1:15" s="2" customFormat="1" ht="21" customHeight="1" x14ac:dyDescent="0.25">
      <c r="A19" s="57" t="s">
        <v>125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8"/>
    </row>
    <row r="20" spans="1:15" s="2" customFormat="1" ht="21" customHeight="1" x14ac:dyDescent="0.25">
      <c r="A20" s="57" t="s">
        <v>126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68"/>
    </row>
    <row r="21" spans="1:15" s="2" customFormat="1" ht="21" customHeight="1" x14ac:dyDescent="0.25">
      <c r="A21" s="57" t="s">
        <v>127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7" t="s">
        <v>128</v>
      </c>
      <c r="B22" s="3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7"/>
      <c r="B23" s="38"/>
      <c r="C23" s="6" t="s">
        <v>131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68"/>
    </row>
    <row r="24" spans="1:15" s="2" customFormat="1" ht="21" customHeight="1" x14ac:dyDescent="0.25">
      <c r="A24" s="57"/>
      <c r="B24" s="38"/>
      <c r="C24" s="6" t="s">
        <v>132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68"/>
    </row>
    <row r="25" spans="1:15" s="2" customFormat="1" ht="21" customHeight="1" x14ac:dyDescent="0.25">
      <c r="A25" s="57"/>
      <c r="B25" s="3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7"/>
      <c r="B26" s="38"/>
      <c r="C26" s="6" t="s">
        <v>131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68"/>
    </row>
    <row r="27" spans="1:15" s="2" customFormat="1" ht="21" customHeight="1" x14ac:dyDescent="0.25">
      <c r="A27" s="57"/>
      <c r="B27" s="38"/>
      <c r="C27" s="6" t="s">
        <v>132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68"/>
    </row>
    <row r="28" spans="1:15" s="2" customFormat="1" ht="21" customHeight="1" x14ac:dyDescent="0.25">
      <c r="A28" s="57" t="s">
        <v>134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68"/>
    </row>
    <row r="29" spans="1:15" s="2" customFormat="1" ht="29.25" customHeight="1" x14ac:dyDescent="0.25">
      <c r="A29" s="57" t="s">
        <v>135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68"/>
    </row>
    <row r="30" spans="1:15" s="2" customFormat="1" ht="29.25" customHeight="1" x14ac:dyDescent="0.25">
      <c r="A30" s="57" t="s">
        <v>136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68"/>
    </row>
    <row r="31" spans="1:15" s="2" customFormat="1" ht="29.25" customHeight="1" x14ac:dyDescent="0.25">
      <c r="A31" s="57" t="s">
        <v>137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9" t="s">
        <v>49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80"/>
    </row>
    <row r="33" spans="1:15" s="3" customFormat="1" ht="5.15" customHeight="1" x14ac:dyDescent="0.25"/>
    <row r="34" spans="1:15" s="3" customFormat="1" ht="18" customHeight="1" x14ac:dyDescent="0.25">
      <c r="A34" s="46" t="s">
        <v>109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2018-07-18T12:29:24Z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