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<sst xmlns="http://schemas.openxmlformats.org/spreadsheetml/2006/main" count="481" uniqueCount="155">
  <si>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</si>
  <si>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</si>
  <si>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</si>
  <si>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</si>
  <si>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</si>
  <si>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</si>
  <si>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</si>
  <si>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</si>
  <si>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</si>
  <si>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</si>
  <si>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</si>
  <si>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</si>
  <si>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</si>
  <si>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</si>
  <si>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</si>
  <si>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</si>
  <si>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</si>
  <si>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</si>
  <si>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</si>
  <si>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</si>
  <si>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</si>
  <si>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</si>
  <si>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</si>
  <si>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</si>
  <si>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</si>
  <si>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</si>
  <si>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</si>
  <si>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</si>
  <si>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</si>
  <si>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</si>
  <si>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</si>
  <si>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</si>
  <si>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</si>
  <si>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</si>
  <si>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</si>
  <si>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</si>
  <si>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</si>
  <si>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</si>
  <si>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</si>
  <si>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</si>
  <si>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</si>
  <si>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</si>
  <si>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</si>
  <si>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</si>
  <si>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</si>
  <si>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</si>
  <si>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</si>
  <si>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</si>
  <si>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</si>
  <si>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</si>
  <si>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</si>
  <si>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</si>
  <si>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</si>
  <si>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</si>
  <si>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</si>
  <si>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</si>
  <si>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</si>
  <si>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</si>
  <si>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</si>
  <si>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</si>
  <si>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</si>
  <si>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</si>
  <si>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</si>
  <si>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</si>
  <si>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</si>
  <si>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</si>
  <si>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</si>
  <si>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</si>
  <si>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</si>
  <si>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</si>
  <si>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</si>
  <si>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</si>
  <si>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</si>
  <si>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</si>
  <si>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</si>
  <si>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</si>
  <si>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</si>
  <si>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</si>
  <si>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</si>
  <si>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</si>
  <si>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</si>
  <si>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</si>
  <si>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</si>
  <si>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</si>
  <si>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</si>
  <si>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</si>
  <si>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</si>
  <si>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</si>
  <si>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</si>
  <si>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</si>
  <si>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</si>
  <si>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</si>
  <si>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</si>
  <si>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</si>
  <si>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</si>
  <si>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</si>
  <si>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</si>
  <si>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</si>
  <si>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</si>
  <si>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</si>
  <si>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</si>
  <si>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</si>
  <si>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</si>
  <si>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</si>
  <si>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</si>
  <si>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</si>
  <si>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</si>
  <si>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</si>
  <si>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</si>
  <si>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</si>
  <si>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</si>
  <si>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</si>
  <si>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</si>
  <si>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</si>
  <si>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</si>
  <si>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</si>
  <si>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</si>
  <si>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</si>
  <si>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</si>
  <si>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</si>
  <si>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</si>
  <si>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</si>
  <si>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</si>
  <si>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</si>
  <si>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</si>
  <si>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</si>
  <si>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</si>
  <si>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</si>
  <si>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</si>
  <si>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</si>
  <si>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</si>
  <si>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</si>
  <si>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</si>
  <si>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</si>
  <si>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</si>
  <si>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</si>
  <si>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</si>
  <si>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</si>
  <si>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</si>
  <si>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</si>
  <si>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</si>
  <si>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</si>
  <si>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</si>
  <si>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</si>
  <si>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</si>
  <si>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</si>
  <si>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</si>
  <si>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</si>
  <si>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</si>
  <si>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</si>
  <si>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</si>
  <si>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2018/06/29-2018/07/27</t>
    <phoneticPr fontId="16" type="noConversion"/>
  </si>
  <si>
    <t>双庄河中桥1＃墩左幅1-0 1-1 1-3</t>
    <phoneticPr fontId="16" type="noConversion"/>
  </si>
  <si>
    <t>415</t>
    <phoneticPr fontId="16" type="noConversion"/>
  </si>
  <si>
    <t>35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</si>
</sst>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4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145</v>
      </c>
      <c r="Q1" s="58" t="s">
        <v>154</v>
      </c>
      <c r="R1" s="21" t="s">
        <v>148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143</v>
      </c>
      <c r="Q3" s="2" t="s">
        <v>149</v>
      </c>
      <c r="R3" s="28" t="s">
        <v>144</v>
      </c>
      <c r="S3" s="2" t="s">
        <v>150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135</v>
      </c>
      <c r="L4" s="49"/>
      <c r="M4" s="48" t="str">
        <f>Q4&amp;P4</f>
        <v>JL-2018-SHY-415</v>
      </c>
      <c r="N4" s="51"/>
      <c r="O4" s="51"/>
      <c r="P4" s="58" t="s">
        <v>153</v>
      </c>
      <c r="Q4" s="56" t="s">
        <v>133</v>
      </c>
      <c r="R4" s="56" t="s">
        <v>134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9" t="s">
        <v>5</v>
      </c>
      <c r="B6" s="39"/>
      <c r="C6" s="39"/>
      <c r="D6" s="44" t="s">
        <v>152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970.06000000000006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YP-2018-SHY-415</v>
      </c>
      <c r="M7" s="60"/>
      <c r="N7" s="60"/>
      <c r="O7" s="61"/>
      <c r="P7" s="2" t="s">
        <v>11</v>
      </c>
      <c r="Q7" s="21" t="str">
        <f>RIGHT(L7,2)</f>
        <v>15</v>
      </c>
      <c r="R7" s="33">
        <f>(K18+K19+K20)/3</f>
        <v>964.05333333333328</v>
      </c>
      <c r="S7" s="2" t="s">
        <v>141</v>
      </c>
      <c r="T7" s="2" t="s">
        <v>142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温度：21相对湿度：59</v>
      </c>
      <c r="E9" s="38"/>
      <c r="F9" s="38"/>
      <c r="G9" s="38"/>
      <c r="H9" s="38"/>
      <c r="I9" s="38"/>
      <c r="J9" s="39" t="s">
        <v>17</v>
      </c>
      <c r="K9" s="39"/>
      <c r="L9" s="40" t="s">
        <v>151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YP-2018-SHY-415-1</v>
      </c>
      <c r="B15" s="38" t="str">
        <f>R1&amp;Q1</f>
        <v>C35</v>
      </c>
      <c r="C15" s="38"/>
      <c r="D15" s="54" t="str">
        <f>LEFT(L9,P9)</f>
        <v>2018/06/29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943.07</v>
      </c>
      <c r="L15" s="25">
        <f>K15/S6</f>
        <v>41.914222222222222</v>
      </c>
      <c r="M15" s="55">
        <f>AVERAGE(L15,L16,L17)</f>
        <v>43.113777777777784</v>
      </c>
      <c r="N15" s="55">
        <f>M15</f>
        <v>43.113777777777784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YP-2018-SHY-415-2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976.87</v>
      </c>
      <c r="L16" s="25">
        <f>K16/S6</f>
        <v>43.416444444444444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YP-2018-SHY-415-3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990.24</v>
      </c>
      <c r="L17" s="25">
        <f>K17/S6</f>
        <v>44.010666666666665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YP-2018-SHY-415-4</v>
      </c>
      <c r="B18" s="45" t="str">
        <f>B15</f>
        <v>C35</v>
      </c>
      <c r="C18" s="38"/>
      <c r="D18" s="38" t="str">
        <f>D15</f>
        <v>2018/06/29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975.2</v>
      </c>
      <c r="L18" s="25">
        <f>K18/S6</f>
        <v>43.342222222222226</v>
      </c>
      <c r="M18" s="55">
        <f>AVERAGE(L18,L19,L20)</f>
        <v>42.84681481481482</v>
      </c>
      <c r="N18" s="55">
        <f>M18</f>
        <v>42.84681481481482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YP-2018-SHY-415-5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933.13</v>
      </c>
      <c r="L19" s="25">
        <f>K19/S6</f>
        <v>41.472444444444442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YP-2018-SHY-415-6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983.83</v>
      </c>
      <c r="L20" s="25">
        <f>K20/S6</f>
        <v>43.725777777777779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984.42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1003.72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989.51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999.15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1013.88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1026.1199999999999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985.41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1025.3399999999999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989.53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报告编号：BG-2018-SHY-415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146</v>
      </c>
      <c r="CH8" s="116"/>
      <c r="CI8" s="116"/>
      <c r="CJ8" s="116"/>
      <c r="CK8" s="116"/>
      <c r="CL8" s="116"/>
      <c r="CM8" s="116"/>
      <c r="CN8" s="116"/>
      <c r="CO8" s="116"/>
      <c r="CP8" s="116" t="s">
        <v>147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415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YP-2018-SHY-415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双庄河中桥1＃墩左幅1-0 1-1 1-3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35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136</v>
      </c>
      <c r="CB32" s="116"/>
      <c r="CC32" s="116"/>
      <c r="CD32" s="116"/>
      <c r="CE32" s="116"/>
      <c r="CF32" s="116"/>
      <c r="CK32" s="116" t="str">
        <f>强度记录!Q1</f>
        <v>35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YP-2018-SHY-415-1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2018/06/29-2018/07/27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≥35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41.914222222222222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43.113777777777784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123.2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YP-2018-SHY-415-2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43.416444444444444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YP-2018-SHY-415-3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44.010666666666665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YP-2018-SHY-415-4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2018/06/29-2018/07/27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≥35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43.342222222222226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42.84681481481482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122.4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YP-2018-SHY-415-5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41.472444444444442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YP-2018-SHY-415-6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43.725777777777779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80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91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94</v>
      </c>
      <c r="M1" s="41"/>
      <c r="N1" s="41"/>
    </row>
    <row r="2" spans="1:15" ht="14.15" customHeight="1" x14ac:dyDescent="0.25">
      <c r="L2" s="7"/>
      <c r="M2" s="42" t="s">
        <v>95</v>
      </c>
      <c r="N2" s="42"/>
    </row>
    <row r="3" spans="1:15" ht="25" customHeight="1" x14ac:dyDescent="0.25">
      <c r="A3" s="43" t="s">
        <v>96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97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98</v>
      </c>
      <c r="J11" s="77" t="s">
        <v>99</v>
      </c>
      <c r="K11" s="77" t="s">
        <v>100</v>
      </c>
      <c r="L11" s="77" t="s">
        <v>101</v>
      </c>
      <c r="M11" s="77" t="s">
        <v>102</v>
      </c>
      <c r="N11" s="195" t="s">
        <v>103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105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106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107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108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109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81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82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83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84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85</v>
      </c>
      <c r="AZ100" s="95"/>
      <c r="BA100" s="95"/>
      <c r="BB100" s="95"/>
      <c r="BC100" s="95"/>
      <c r="BD100" s="95"/>
      <c r="BE100" s="95" t="s">
        <v>86</v>
      </c>
      <c r="BF100" s="95"/>
      <c r="BG100" s="95"/>
      <c r="BH100" s="95"/>
      <c r="BI100" s="95"/>
      <c r="BJ100" s="95"/>
      <c r="BK100" s="95" t="s">
        <v>87</v>
      </c>
      <c r="BL100" s="95"/>
      <c r="BM100" s="95"/>
      <c r="BN100" s="15"/>
      <c r="BO100" s="95" t="s">
        <v>88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94</v>
      </c>
      <c r="M1" s="41"/>
      <c r="N1" s="41"/>
      <c r="O1" s="41"/>
    </row>
    <row r="2" spans="1:15" ht="14.15" customHeight="1" x14ac:dyDescent="0.25">
      <c r="M2" s="7"/>
      <c r="N2" s="42" t="s">
        <v>110</v>
      </c>
      <c r="O2" s="42"/>
    </row>
    <row r="3" spans="1:15" ht="25" customHeight="1" x14ac:dyDescent="0.25">
      <c r="A3" s="201" t="s">
        <v>111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112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113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116</v>
      </c>
      <c r="B15" s="39"/>
      <c r="C15" s="39"/>
      <c r="D15" s="39"/>
      <c r="E15" s="39"/>
      <c r="F15" s="39"/>
      <c r="G15" s="39"/>
      <c r="H15" s="39" t="s">
        <v>117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123</v>
      </c>
      <c r="B22" s="39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132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2018-07-28T01:47:31Z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