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2_ncr:500000_{E88B0E4B-0CC6-4F9F-8FD4-BA9AB2038487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<sst xmlns="http://schemas.openxmlformats.org/spreadsheetml/2006/main" count="481" uniqueCount="155">
  <si>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</si>
  <si>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</si>
  <si>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</si>
  <si>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</si>
  <si>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</si>
  <si>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</si>
  <si>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</si>
  <si>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</si>
  <si>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</si>
  <si>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</si>
  <si>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</si>
  <si>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</si>
  <si>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</si>
  <si>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</si>
  <si>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</si>
  <si>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</si>
  <si>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</si>
  <si>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</si>
  <si>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</si>
  <si>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</si>
  <si>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</si>
  <si>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</si>
  <si>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</si>
  <si>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</si>
  <si>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</si>
  <si>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</si>
  <si>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</si>
  <si>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</si>
  <si>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</si>
  <si>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</si>
  <si>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</si>
  <si>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</si>
  <si>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</si>
  <si>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</si>
  <si>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</si>
  <si>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</si>
  <si>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</si>
  <si>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</si>
  <si>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</si>
  <si>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</si>
  <si>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</si>
  <si>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</si>
  <si>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</si>
  <si>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</si>
  <si>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</si>
  <si>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</si>
  <si>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</si>
  <si>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</si>
  <si>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</si>
  <si>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</si>
  <si>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</si>
  <si>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</si>
  <si>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</si>
  <si>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</si>
  <si>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</si>
  <si>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</si>
  <si>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</si>
  <si>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</si>
  <si>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</si>
  <si>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</si>
  <si>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</si>
  <si>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</si>
  <si>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</si>
  <si>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</si>
  <si>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</si>
  <si>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</si>
  <si>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</si>
  <si>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</si>
  <si>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</si>
  <si>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</si>
  <si>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</si>
  <si>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</si>
  <si>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</si>
  <si>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</si>
  <si>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</si>
  <si>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</si>
  <si>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</si>
  <si>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</si>
  <si>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</si>
  <si>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</si>
  <si>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</si>
  <si>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</si>
  <si>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</si>
  <si>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</si>
  <si>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</si>
  <si>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</si>
  <si>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</si>
  <si>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</si>
  <si>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</si>
  <si>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</si>
  <si>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</si>
  <si>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</si>
  <si>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</si>
  <si>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</si>
  <si>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</si>
  <si>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</si>
  <si>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</si>
  <si>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</si>
  <si>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</si>
  <si>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</si>
  <si>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</si>
  <si>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</si>
  <si>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</si>
  <si>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</si>
  <si>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</si>
  <si>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</si>
  <si>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</si>
  <si>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</si>
  <si>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</si>
  <si>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</si>
  <si>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</si>
  <si>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</si>
  <si>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</si>
  <si>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</si>
  <si>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</si>
  <si>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</si>
  <si>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</si>
  <si>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</si>
  <si>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</si>
  <si>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</si>
  <si>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</si>
  <si>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</si>
  <si>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</si>
  <si>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</si>
  <si>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</si>
  <si>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</si>
  <si>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</si>
  <si>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</si>
  <si>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</si>
  <si>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</si>
  <si>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</si>
  <si>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</si>
  <si>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</si>
  <si>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</si>
  <si>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</si>
  <si>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</si>
  <si>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</si>
  <si>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</si>
  <si>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</si>
  <si>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</si>
  <si>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</si>
  <si>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</si>
  <si>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</si>
  <si>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</si>
  <si>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</si>
  <si>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</si>
  <si>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</si>
  <si>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</si>
  <si>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</si>
  <si>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58</t>
    <phoneticPr fontId="16" type="noConversion"/>
  </si>
  <si>
    <t>2018/07/01-2018/07/29</t>
    <phoneticPr fontId="16" type="noConversion"/>
  </si>
  <si>
    <t>23</t>
    <phoneticPr fontId="16" type="noConversion"/>
  </si>
  <si>
    <t>50</t>
    <phoneticPr fontId="16" type="noConversion"/>
  </si>
  <si>
    <t>424</t>
    <phoneticPr fontId="16" type="noConversion"/>
  </si>
  <si>
    <t>K24+015分离立交3-7板梁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</si>
</sst>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145</v>
      </c>
      <c r="Q1" s="58" t="s">
        <v>152</v>
      </c>
      <c r="R1" s="21" t="s">
        <v>148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143</v>
      </c>
      <c r="Q3" s="2" t="s">
        <v>151</v>
      </c>
      <c r="R3" s="28" t="s">
        <v>144</v>
      </c>
      <c r="S3" s="2" t="s">
        <v>149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135</v>
      </c>
      <c r="L4" s="49"/>
      <c r="M4" s="48" t="str">
        <f>Q4&amp;P4</f>
        <v>JL-2018-SHY-424</v>
      </c>
      <c r="N4" s="51"/>
      <c r="O4" s="51"/>
      <c r="P4" s="58" t="s">
        <v>153</v>
      </c>
      <c r="Q4" s="56" t="s">
        <v>133</v>
      </c>
      <c r="R4" s="56" t="s">
        <v>134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39" t="s">
        <v>5</v>
      </c>
      <c r="B6" s="39"/>
      <c r="C6" s="39"/>
      <c r="D6" s="44" t="s">
        <v>154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1297.3999999999999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YP-2018-SHY-424</v>
      </c>
      <c r="M7" s="60"/>
      <c r="N7" s="60"/>
      <c r="O7" s="61"/>
      <c r="P7" s="2" t="s">
        <v>11</v>
      </c>
      <c r="Q7" s="21" t="str">
        <f>RIGHT(L7,2)</f>
        <v>24</v>
      </c>
      <c r="R7" s="33">
        <f>(K18+K19+K20)/3</f>
        <v>1295.3</v>
      </c>
      <c r="S7" s="2" t="s">
        <v>141</v>
      </c>
      <c r="T7" s="2" t="s">
        <v>142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温度：23相对湿度：58</v>
      </c>
      <c r="E9" s="38"/>
      <c r="F9" s="38"/>
      <c r="G9" s="38"/>
      <c r="H9" s="38"/>
      <c r="I9" s="38"/>
      <c r="J9" s="39" t="s">
        <v>17</v>
      </c>
      <c r="K9" s="39"/>
      <c r="L9" s="40" t="s">
        <v>150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YP-2018-SHY-424-1</v>
      </c>
      <c r="B15" s="38" t="str">
        <f>R1&amp;Q1</f>
        <v>C50</v>
      </c>
      <c r="C15" s="38"/>
      <c r="D15" s="54" t="str">
        <f>LEFT(L9,P9)</f>
        <v>2018/07/01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1263.4000000000001</v>
      </c>
      <c r="L15" s="25">
        <f>K15/S6</f>
        <v>56.151111111111113</v>
      </c>
      <c r="M15" s="55">
        <f>AVERAGE(L15,L16,L17)</f>
        <v>57.662222222222226</v>
      </c>
      <c r="N15" s="55">
        <f>M15</f>
        <v>57.662222222222226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YP-2018-SHY-424-2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1285.8</v>
      </c>
      <c r="L16" s="25">
        <f>K16/S6</f>
        <v>57.146666666666661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YP-2018-SHY-424-3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1343</v>
      </c>
      <c r="L17" s="25">
        <f>K17/S6</f>
        <v>59.68888888888889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YP-2018-SHY-424-4</v>
      </c>
      <c r="B18" s="45" t="str">
        <f>B15</f>
        <v>C50</v>
      </c>
      <c r="C18" s="38"/>
      <c r="D18" s="38" t="str">
        <f>D15</f>
        <v>2018/07/01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1259</v>
      </c>
      <c r="L18" s="25">
        <f>K18/S6</f>
        <v>55.955555555555556</v>
      </c>
      <c r="M18" s="55">
        <f>AVERAGE(L18,L19,L20)</f>
        <v>57.568888888888893</v>
      </c>
      <c r="N18" s="55">
        <f>M18</f>
        <v>57.568888888888893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YP-2018-SHY-424-5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1294.5999999999999</v>
      </c>
      <c r="L19" s="25">
        <f>K19/S6</f>
        <v>57.537777777777777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YP-2018-SHY-424-6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1332.3</v>
      </c>
      <c r="L20" s="25">
        <f>K20/S6</f>
        <v>59.213333333333331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1012.72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984.34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966.36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1021.19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970.13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970.51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972.96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1022.43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1028.98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H99"/>
  <sheetViews>
    <sheetView view="pageBreakPreview" topLeftCell="A13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报告编号：BG-2018-SHY-424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/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146</v>
      </c>
      <c r="CH8" s="116"/>
      <c r="CI8" s="116"/>
      <c r="CJ8" s="116"/>
      <c r="CK8" s="116"/>
      <c r="CL8" s="116"/>
      <c r="CM8" s="116"/>
      <c r="CN8" s="116"/>
      <c r="CO8" s="116"/>
      <c r="CP8" s="116" t="s">
        <v>147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424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62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64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YP-2018-SHY-424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K24+015分离立交3-7板梁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66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68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50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69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136</v>
      </c>
      <c r="CB32" s="116"/>
      <c r="CC32" s="116"/>
      <c r="CD32" s="116"/>
      <c r="CE32" s="116"/>
      <c r="CF32" s="116"/>
      <c r="CK32" s="116" t="str">
        <f>强度记录!Q1</f>
        <v>50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70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72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YP-2018-SHY-424-1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2018/07/01-2018/07/29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≥50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56.151111111111113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57.662222222222226</v>
      </c>
      <c r="BB38" s="112"/>
      <c r="BC38" s="112"/>
      <c r="BD38" s="112"/>
      <c r="BE38" s="112"/>
      <c r="BF38" s="112"/>
      <c r="BG38" s="107" t="s">
        <v>74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115.3</v>
      </c>
      <c r="BP38" s="112"/>
      <c r="BQ38" s="112"/>
      <c r="BR38" s="112"/>
      <c r="BS38" s="112"/>
      <c r="BT38" s="112"/>
      <c r="BU38" s="112"/>
      <c r="BV38" s="112"/>
      <c r="CR38" s="9" t="s">
        <v>75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YP-2018-SHY-424-2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57.146666666666661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YP-2018-SHY-424-3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59.68888888888889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YP-2018-SHY-424-4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2018/07/01-2018/07/29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≥50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55.955555555555556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57.568888888888893</v>
      </c>
      <c r="BB47" s="112"/>
      <c r="BC47" s="112"/>
      <c r="BD47" s="112"/>
      <c r="BE47" s="112"/>
      <c r="BF47" s="112"/>
      <c r="BG47" s="107" t="s">
        <v>74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115.1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YP-2018-SHY-424-5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57.537777777777777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YP-2018-SHY-424-6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59.213333333333331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77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80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89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91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71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72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76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78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79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81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82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83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84</v>
      </c>
      <c r="AQ98" s="95"/>
      <c r="AR98" s="95"/>
      <c r="AS98" s="95"/>
      <c r="AT98" s="95"/>
      <c r="AU98" s="95"/>
      <c r="AV98" s="95"/>
      <c r="AW98" s="95"/>
      <c r="AX98" s="95"/>
      <c r="AY98" s="95" t="s">
        <v>85</v>
      </c>
      <c r="AZ98" s="95"/>
      <c r="BA98" s="95"/>
      <c r="BB98" s="95"/>
      <c r="BC98" s="95"/>
      <c r="BD98" s="95"/>
      <c r="BE98" s="95" t="s">
        <v>86</v>
      </c>
      <c r="BF98" s="95"/>
      <c r="BG98" s="95"/>
      <c r="BH98" s="95"/>
      <c r="BI98" s="95"/>
      <c r="BJ98" s="95"/>
      <c r="BK98" s="95" t="s">
        <v>87</v>
      </c>
      <c r="BL98" s="95"/>
      <c r="BM98" s="95"/>
      <c r="BN98" s="15"/>
      <c r="BO98" s="95" t="s">
        <v>88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94</v>
      </c>
      <c r="M1" s="41"/>
      <c r="N1" s="41"/>
    </row>
    <row r="2" spans="1:15" ht="14.15" customHeight="1" x14ac:dyDescent="0.25">
      <c r="L2" s="7"/>
      <c r="M2" s="42" t="s">
        <v>95</v>
      </c>
      <c r="N2" s="42"/>
    </row>
    <row r="3" spans="1:15" ht="25" customHeight="1" x14ac:dyDescent="0.25">
      <c r="A3" s="43" t="s">
        <v>96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97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98</v>
      </c>
      <c r="J11" s="77" t="s">
        <v>99</v>
      </c>
      <c r="K11" s="77" t="s">
        <v>100</v>
      </c>
      <c r="L11" s="77" t="s">
        <v>101</v>
      </c>
      <c r="M11" s="77" t="s">
        <v>102</v>
      </c>
      <c r="N11" s="195" t="s">
        <v>103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104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105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106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107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62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63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65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67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92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69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93</v>
      </c>
      <c r="E35" s="157"/>
      <c r="F35" s="157"/>
      <c r="G35" s="157"/>
      <c r="H35" s="157"/>
      <c r="I35" s="157"/>
      <c r="J35" s="157"/>
      <c r="K35" s="157"/>
      <c r="L35" s="157"/>
      <c r="M35" s="158" t="s">
        <v>70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108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109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73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76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78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79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81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82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83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84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85</v>
      </c>
      <c r="AZ100" s="95"/>
      <c r="BA100" s="95"/>
      <c r="BB100" s="95"/>
      <c r="BC100" s="95"/>
      <c r="BD100" s="95"/>
      <c r="BE100" s="95" t="s">
        <v>86</v>
      </c>
      <c r="BF100" s="95"/>
      <c r="BG100" s="95"/>
      <c r="BH100" s="95"/>
      <c r="BI100" s="95"/>
      <c r="BJ100" s="95"/>
      <c r="BK100" s="95" t="s">
        <v>87</v>
      </c>
      <c r="BL100" s="95"/>
      <c r="BM100" s="95"/>
      <c r="BN100" s="15"/>
      <c r="BO100" s="95" t="s">
        <v>88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94</v>
      </c>
      <c r="M1" s="41"/>
      <c r="N1" s="41"/>
      <c r="O1" s="41"/>
    </row>
    <row r="2" spans="1:15" ht="14.15" customHeight="1" x14ac:dyDescent="0.25">
      <c r="M2" s="7"/>
      <c r="N2" s="42" t="s">
        <v>110</v>
      </c>
      <c r="O2" s="42"/>
    </row>
    <row r="3" spans="1:15" ht="25" customHeight="1" x14ac:dyDescent="0.25">
      <c r="A3" s="201" t="s">
        <v>111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112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113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114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115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116</v>
      </c>
      <c r="B15" s="39"/>
      <c r="C15" s="39"/>
      <c r="D15" s="39"/>
      <c r="E15" s="39"/>
      <c r="F15" s="39"/>
      <c r="G15" s="39"/>
      <c r="H15" s="39" t="s">
        <v>117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118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119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120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122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123</v>
      </c>
      <c r="B22" s="39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126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127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126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127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129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130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131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132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104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2018-07-30T03:03:31Z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