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3D337067-850F-4EF1-A19A-F24301ECB746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AS53" i="2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<sst xmlns="http://schemas.openxmlformats.org/spreadsheetml/2006/main" count="482" uniqueCount="156">
  <si>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</si>
  <si>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</si>
  <si>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</si>
  <si>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</si>
  <si>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</si>
  <si>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</si>
  <si>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</si>
  <si>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</si>
  <si>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</si>
  <si>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</si>
  <si>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</si>
  <si>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</si>
  <si>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</si>
  <si>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</si>
  <si>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</si>
  <si>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</si>
  <si>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</si>
  <si>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</si>
  <si>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</si>
  <si>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</si>
  <si>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</si>
  <si>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</si>
  <si>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</si>
  <si>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</si>
  <si>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</si>
  <si>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</si>
  <si>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</si>
  <si>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</si>
  <si>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</si>
  <si>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</si>
  <si>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</si>
  <si>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</si>
  <si>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</si>
  <si>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</si>
  <si>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</si>
  <si>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</si>
  <si>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</si>
  <si>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</si>
  <si>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</si>
  <si>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</si>
  <si>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</si>
  <si>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</si>
  <si>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</si>
  <si>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</si>
  <si>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</si>
  <si>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</si>
  <si>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</si>
  <si>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</si>
  <si>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</si>
  <si>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</si>
  <si>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</si>
  <si>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</si>
  <si>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</si>
  <si>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</si>
  <si>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</si>
  <si>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</si>
  <si>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</si>
  <si>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</si>
  <si>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</si>
  <si>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</si>
  <si>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</si>
  <si>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</si>
  <si>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</si>
  <si>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</si>
  <si>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</si>
  <si>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</si>
  <si>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</si>
  <si>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</si>
  <si>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</si>
  <si>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</si>
  <si>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</si>
  <si>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</si>
  <si>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</si>
  <si>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</si>
  <si>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</si>
  <si>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</si>
  <si>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</si>
  <si>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</si>
  <si>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</si>
  <si>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</si>
  <si>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</si>
  <si>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</si>
  <si>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</si>
  <si>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</si>
  <si>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</si>
  <si>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</si>
  <si>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</si>
  <si>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</si>
  <si>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</si>
  <si>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</si>
  <si>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</si>
  <si>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</si>
  <si>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</si>
  <si>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</si>
  <si>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</si>
  <si>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</si>
  <si>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</si>
  <si>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</si>
  <si>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</si>
  <si>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</si>
  <si>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</si>
  <si>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</si>
  <si>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</si>
  <si>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</si>
  <si>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</si>
  <si>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</si>
  <si>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</si>
  <si>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</si>
  <si>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</si>
  <si>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</si>
  <si>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</si>
  <si>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</si>
  <si>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</si>
  <si>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</si>
  <si>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</si>
  <si>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</si>
  <si>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</si>
  <si>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</si>
  <si>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</si>
  <si>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</si>
  <si>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</si>
  <si>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</si>
  <si>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</si>
  <si>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</si>
  <si>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</si>
  <si>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</si>
  <si>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</si>
  <si>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</si>
  <si>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</si>
  <si>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</si>
  <si>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</si>
  <si>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</si>
  <si>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</si>
  <si>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</si>
  <si>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</si>
  <si>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</si>
  <si>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</si>
  <si>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</si>
  <si>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</si>
  <si>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</si>
  <si>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</si>
  <si>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</si>
  <si>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</si>
  <si>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</si>
  <si>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</si>
  <si>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</si>
  <si>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</si>
  <si>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</si>
  <si>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</si>
  <si>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</si>
  <si>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21</t>
    <phoneticPr fontId="16" type="noConversion"/>
  </si>
  <si>
    <t>2018/07/02-2018/08/01</t>
    <phoneticPr fontId="16" type="noConversion"/>
  </si>
  <si>
    <t xml:space="preserve"> </t>
    <phoneticPr fontId="16" type="noConversion"/>
  </si>
  <si>
    <t>431</t>
    <phoneticPr fontId="16" type="noConversion"/>
  </si>
  <si>
    <t>20</t>
    <phoneticPr fontId="16" type="noConversion"/>
  </si>
  <si>
    <t>K18+133改路圆管涵基础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</si>
</sst>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154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150</v>
      </c>
      <c r="R3" s="28" t="s">
        <v>144</v>
      </c>
      <c r="S3" s="2" t="s">
        <v>149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JL-2018-SHY-431</v>
      </c>
      <c r="N4" s="61"/>
      <c r="O4" s="61"/>
      <c r="P4" s="39" t="s">
        <v>153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155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P6" s="2" t="s">
        <v>152</v>
      </c>
      <c r="R6" s="30">
        <f>(K15+K16+K17)/3</f>
        <v>598.48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YP-2018-SHY-431</v>
      </c>
      <c r="M7" s="46"/>
      <c r="N7" s="46"/>
      <c r="O7" s="47"/>
      <c r="P7" s="2" t="s">
        <v>11</v>
      </c>
      <c r="Q7" s="21" t="str">
        <f>RIGHT(L7,2)</f>
        <v>31</v>
      </c>
      <c r="R7" s="33">
        <f>(K18+K19+K20)/3</f>
        <v>623.05666666666673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温度：21相对湿度：58</v>
      </c>
      <c r="E9" s="44"/>
      <c r="F9" s="44"/>
      <c r="G9" s="44"/>
      <c r="H9" s="44"/>
      <c r="I9" s="44"/>
      <c r="J9" s="42" t="s">
        <v>17</v>
      </c>
      <c r="K9" s="42"/>
      <c r="L9" s="51" t="s">
        <v>151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YP-2018-SHY-431-1</v>
      </c>
      <c r="B15" s="44" t="str">
        <f>R1&amp;Q1</f>
        <v>C20</v>
      </c>
      <c r="C15" s="44"/>
      <c r="D15" s="50" t="str">
        <f>LEFT(L9,P9)</f>
        <v>2018/07/02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587.27</v>
      </c>
      <c r="L15" s="25">
        <f>K15/S6</f>
        <v>26.100888888888889</v>
      </c>
      <c r="M15" s="48">
        <f>AVERAGE(L15,L16,L17)</f>
        <v>26.59911111111111</v>
      </c>
      <c r="N15" s="48">
        <f>M15</f>
        <v>26.59911111111111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YP-2018-SHY-431-2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617.99</v>
      </c>
      <c r="L16" s="25">
        <f>K16/S6</f>
        <v>27.466222222222221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YP-2018-SHY-431-3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590.17999999999995</v>
      </c>
      <c r="L17" s="25">
        <f>K17/S6</f>
        <v>26.230222222222221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YP-2018-SHY-431-4</v>
      </c>
      <c r="B18" s="43" t="str">
        <f>B15</f>
        <v>C20</v>
      </c>
      <c r="C18" s="44"/>
      <c r="D18" s="44" t="str">
        <f>D15</f>
        <v>2018/07/02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574.29999999999995</v>
      </c>
      <c r="L18" s="25">
        <f>K18/S6</f>
        <v>25.524444444444441</v>
      </c>
      <c r="M18" s="48">
        <f>AVERAGE(L18,L19,L20)</f>
        <v>27.691407407407407</v>
      </c>
      <c r="N18" s="48">
        <f>M18</f>
        <v>27.691407407407407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YP-2018-SHY-431-5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638.64</v>
      </c>
      <c r="L19" s="25">
        <f>K19/S6</f>
        <v>28.384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YP-2018-SHY-431-6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656.23</v>
      </c>
      <c r="L20" s="25">
        <f>K20/S6</f>
        <v>29.16577777777778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1026.21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991.01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1023.23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997.69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970.76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956.99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999.52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952.05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983.34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报告编号：BG-2018-SHY-431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431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YP-2018-SHY-431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K18+133改路圆管涵基础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20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20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YP-2018-SHY-431-1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2018/07/02-2018/08/01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≥20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26.100888888888889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26.59911111111111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133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YP-2018-SHY-431-2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27.466222222222221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YP-2018-SHY-431-3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26.230222222222221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YP-2018-SHY-431-4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2018/07/02-2018/08/01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≥20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25.524444444444441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27.691407407407407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138.5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YP-2018-SHY-431-5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28.384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YP-2018-SHY-431-6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29.16577777777778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2018-08-01T02:35:43Z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