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 activeTab="1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<sst xmlns="http://schemas.openxmlformats.org/spreadsheetml/2006/main" count="247" uniqueCount="103">
  <si>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</si>
  <si>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</si>
  <si>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</si>
  <si>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</si>
  <si>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</si>
  <si>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</si>
  <si>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</si>
  <si>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</si>
  <si>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</si>
  <si>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</si>
  <si>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</si>
  <si>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</si>
  <si>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</si>
  <si>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</si>
  <si>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</si>
  <si>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</si>
  <si>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</si>
  <si>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</si>
  <si>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</si>
  <si>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</si>
  <si>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</si>
  <si>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</si>
  <si>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</si>
  <si>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</si>
  <si>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</si>
  <si>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</si>
  <si>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</si>
  <si>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</si>
  <si>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</si>
  <si>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</si>
  <si>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</si>
  <si>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</si>
  <si>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</si>
  <si>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</si>
  <si>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</si>
  <si>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</si>
  <si>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</si>
  <si>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</si>
  <si>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</si>
  <si>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</si>
  <si>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</si>
  <si>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</si>
  <si>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</si>
  <si>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</si>
  <si>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</si>
  <si>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</si>
  <si>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</si>
  <si>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</si>
  <si>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</si>
  <si>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</si>
  <si>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</si>
  <si>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</si>
  <si>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</si>
  <si>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</si>
  <si>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</si>
  <si>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</si>
  <si>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</si>
  <si>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</si>
  <si>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</si>
  <si>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</si>
  <si>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</si>
  <si>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</si>
  <si>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</si>
  <si>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</si>
  <si>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</si>
  <si>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</si>
  <si>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</si>
  <si>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</si>
  <si>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</si>
  <si>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</si>
  <si>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</si>
  <si>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</si>
  <si>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</si>
  <si>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</si>
  <si>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</si>
  <si>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</si>
  <si>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</si>
  <si>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</si>
  <si>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</si>
  <si>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</si>
  <si>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</si>
  <si>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</si>
  <si>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</si>
  <si>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</si>
  <si>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</si>
  <si>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</si>
  <si>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</si>
  <si>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</si>
  <si>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</si>
  <si>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</si>
  <si>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</si>
  <si>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</si>
  <si>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</si>
  <si>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</si>
  <si>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</si>
  <si>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</si>
  <si>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>35</t>
    <phoneticPr fontId="14" type="noConversion"/>
  </si>
  <si>
    <t xml:space="preserve">                                      /</t>
    <phoneticPr fontId="14" type="noConversion"/>
  </si>
  <si>
    <t>22</t>
    <phoneticPr fontId="14" type="noConversion"/>
  </si>
  <si>
    <t>59</t>
    <phoneticPr fontId="14" type="noConversion"/>
  </si>
  <si>
    <t>小校家中桥左幅1#盖梁</t>
    <phoneticPr fontId="14" type="noConversion"/>
  </si>
  <si>
    <t>433</t>
    <phoneticPr fontId="14" type="noConversion"/>
  </si>
  <si>
    <t>2018/07/05-2018/08/02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</si>
</sst>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opLeftCell="A4" workbookViewId="0">
      <selection activeCell="L19" sqref="L19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96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JL-2018-SHY-433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100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971.3366666666667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YP-2018-SHY-433</v>
      </c>
      <c r="M7" s="38"/>
      <c r="N7" s="38"/>
      <c r="O7" s="39"/>
      <c r="P7" s="2" t="s">
        <v>11</v>
      </c>
      <c r="Q7" s="14" t="str">
        <f>RIGHT(L7,2)</f>
        <v>33</v>
      </c>
      <c r="R7" s="24">
        <f>(K18+K19+K20)/3</f>
        <v>957.98333333333323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温度：22相对湿度：59</v>
      </c>
      <c r="E9" s="36"/>
      <c r="F9" s="36"/>
      <c r="G9" s="36"/>
      <c r="H9" s="36"/>
      <c r="I9" s="36"/>
      <c r="J9" s="34" t="s">
        <v>17</v>
      </c>
      <c r="K9" s="34"/>
      <c r="L9" s="43" t="s">
        <v>102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YP-2018-SHY-433-1</v>
      </c>
      <c r="B15" s="36" t="str">
        <f>R1&amp;Q1</f>
        <v>C35</v>
      </c>
      <c r="C15" s="36"/>
      <c r="D15" s="42" t="str">
        <f>LEFT(L9,P9)</f>
        <v>2018/07/05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952.86</v>
      </c>
      <c r="L15" s="17">
        <f>K15/S6</f>
        <v>42.349333333333334</v>
      </c>
      <c r="M15" s="40">
        <f>AVERAGE(L15,L16,L17)</f>
        <v>43.17051851851852</v>
      </c>
      <c r="N15" s="40">
        <f>M15</f>
        <v>43.17051851851852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YP-2018-SHY-433-2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997.65</v>
      </c>
      <c r="L16" s="17">
        <f>K16/S6</f>
        <v>44.339999999999996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YP-2018-SHY-433-3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963.5</v>
      </c>
      <c r="L17" s="17">
        <f>K17/S6</f>
        <v>42.822222222222223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YP-2018-SHY-433-4</v>
      </c>
      <c r="B18" s="35" t="str">
        <f>B15</f>
        <v>C35</v>
      </c>
      <c r="C18" s="36"/>
      <c r="D18" s="36" t="str">
        <f>D15</f>
        <v>2018/07/05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927.7</v>
      </c>
      <c r="L18" s="17">
        <f>K18/S6</f>
        <v>41.231111111111112</v>
      </c>
      <c r="M18" s="40">
        <f>AVERAGE(L18,L19,L20)</f>
        <v>42.577037037037037</v>
      </c>
      <c r="N18" s="40">
        <f>M18</f>
        <v>42.577037037037037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YP-2018-SHY-433-5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946.42</v>
      </c>
      <c r="L19" s="17">
        <f>K19/S6</f>
        <v>42.063111111111112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YP-2018-SHY-433-6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999.83</v>
      </c>
      <c r="L20" s="17">
        <f>K20/S6</f>
        <v>44.436888888888888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tabSelected="1"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报告编号：BG-2018-SHY-433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433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YP-2018-SHY-433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小校家中桥左幅1#盖梁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YP-2018-SHY-433-1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2018/07/05-2018/08/02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42.349333333333334</v>
      </c>
      <c r="AT38" s="62"/>
      <c r="AU38" s="62"/>
      <c r="AV38" s="62"/>
      <c r="AW38" s="62"/>
      <c r="AX38" s="62"/>
      <c r="AY38" s="62"/>
      <c r="AZ38" s="62"/>
      <c r="BA38" s="62">
        <f>强度记录!M15</f>
        <v>43.17051851851852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123.3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YP-2018-SHY-433-2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44.339999999999996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YP-2018-SHY-433-3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42.822222222222223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YP-2018-SHY-433-4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2018/07/05-2018/08/02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41.231111111111112</v>
      </c>
      <c r="AT47" s="62"/>
      <c r="AU47" s="62"/>
      <c r="AV47" s="62"/>
      <c r="AW47" s="62"/>
      <c r="AX47" s="62"/>
      <c r="AY47" s="62"/>
      <c r="AZ47" s="62"/>
      <c r="BA47" s="62">
        <f>强度记录!M18</f>
        <v>42.577037037037037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121.6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YP-2018-SHY-433-5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42.063111111111112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YP-2018-SHY-433-6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44.436888888888888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97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