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<sst xmlns="http://schemas.openxmlformats.org/spreadsheetml/2006/main" count="247" uniqueCount="103">
  <si>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</si>
  <si>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</si>
  <si>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</si>
  <si>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</si>
  <si>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</si>
  <si>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</si>
  <si>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</si>
  <si>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</si>
  <si>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</si>
  <si>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</si>
  <si>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</si>
  <si>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</si>
  <si>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</si>
  <si>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</si>
  <si>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</si>
  <si>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</si>
  <si>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</si>
  <si>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</si>
  <si>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</si>
  <si>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</si>
  <si>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</si>
  <si>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</si>
  <si>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</si>
  <si>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</si>
  <si>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</si>
  <si>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</si>
  <si>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</si>
  <si>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</si>
  <si>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</si>
  <si>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</si>
  <si>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</si>
  <si>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</si>
  <si>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</si>
  <si>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</si>
  <si>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</si>
  <si>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</si>
  <si>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</si>
  <si>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</si>
  <si>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</si>
  <si>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</si>
  <si>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</si>
  <si>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</si>
  <si>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</si>
  <si>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</si>
  <si>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</si>
  <si>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</si>
  <si>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</si>
  <si>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</si>
  <si>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</si>
  <si>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</si>
  <si>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</si>
  <si>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</si>
  <si>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</si>
  <si>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</si>
  <si>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</si>
  <si>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</si>
  <si>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</si>
  <si>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</si>
  <si>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</si>
  <si>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</si>
  <si>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</si>
  <si>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</si>
  <si>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</si>
  <si>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</si>
  <si>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</si>
  <si>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</si>
  <si>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</si>
  <si>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</si>
  <si>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</si>
  <si>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</si>
  <si>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</si>
  <si>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</si>
  <si>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</si>
  <si>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</si>
  <si>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</si>
  <si>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</si>
  <si>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</si>
  <si>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</si>
  <si>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</si>
  <si>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</si>
  <si>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</si>
  <si>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</si>
  <si>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</si>
  <si>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</si>
  <si>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</si>
  <si>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</si>
  <si>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</si>
  <si>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</si>
  <si>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</si>
  <si>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</si>
  <si>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</si>
  <si>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</si>
  <si>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</si>
  <si>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</si>
  <si>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</si>
  <si>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</si>
  <si>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</si>
  <si>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50</t>
    <phoneticPr fontId="14" type="noConversion"/>
  </si>
  <si>
    <t>2018/07/06-2018/08/03</t>
    <phoneticPr fontId="14" type="noConversion"/>
  </si>
  <si>
    <t>23</t>
    <phoneticPr fontId="14" type="noConversion"/>
  </si>
  <si>
    <t>57</t>
    <phoneticPr fontId="14" type="noConversion"/>
  </si>
  <si>
    <t>K22+385分离立交3-3板梁</t>
    <phoneticPr fontId="14" type="noConversion"/>
  </si>
  <si>
    <t>437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</si>
</sst>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K20" sqref="K20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97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99</v>
      </c>
      <c r="R3" s="19" t="s">
        <v>90</v>
      </c>
      <c r="S3" s="29" t="s">
        <v>100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JL-2018-SHY-437</v>
      </c>
      <c r="N4" s="43"/>
      <c r="O4" s="43"/>
      <c r="P4" s="50" t="s">
        <v>102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1296.2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YP-2018-SHY-437</v>
      </c>
      <c r="M7" s="52"/>
      <c r="N7" s="52"/>
      <c r="O7" s="53"/>
      <c r="P7" s="2" t="s">
        <v>11</v>
      </c>
      <c r="Q7" s="14" t="str">
        <f>RIGHT(L7,2)</f>
        <v>37</v>
      </c>
      <c r="R7" s="24">
        <f>(K18+K19+K20)/3</f>
        <v>1281.5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温度：23相对湿度：57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98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YP-2018-SHY-437-1</v>
      </c>
      <c r="B15" s="30" t="str">
        <f>R1&amp;Q1</f>
        <v>C50</v>
      </c>
      <c r="C15" s="30"/>
      <c r="D15" s="46" t="str">
        <f>LEFT(L9,P9)</f>
        <v>2018/07/06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1274.5</v>
      </c>
      <c r="L15" s="17">
        <f>K15/S6</f>
        <v>56.644444444444446</v>
      </c>
      <c r="M15" s="47">
        <f>AVERAGE(L15,L16,L17)</f>
        <v>57.608888888888885</v>
      </c>
      <c r="N15" s="47">
        <f>M15</f>
        <v>57.608888888888885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YP-2018-SHY-437-2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1294.0999999999999</v>
      </c>
      <c r="L16" s="17">
        <f>K16/S6</f>
        <v>57.515555555555551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YP-2018-SHY-437-3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1320</v>
      </c>
      <c r="L17" s="17">
        <f>K17/S6</f>
        <v>58.666666666666664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YP-2018-SHY-437-4</v>
      </c>
      <c r="B18" s="37" t="str">
        <f>B15</f>
        <v>C50</v>
      </c>
      <c r="C18" s="30"/>
      <c r="D18" s="30" t="str">
        <f>D15</f>
        <v>2018/07/06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1271.0999999999999</v>
      </c>
      <c r="L18" s="17">
        <f>K18/S6</f>
        <v>56.493333333333332</v>
      </c>
      <c r="M18" s="47">
        <f>AVERAGE(L18,L19,L20)</f>
        <v>56.955555555555556</v>
      </c>
      <c r="N18" s="47">
        <f>M18</f>
        <v>56.955555555555556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YP-2018-SHY-437-5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1257.0999999999999</v>
      </c>
      <c r="L19" s="17">
        <f>K19/S6</f>
        <v>55.871111111111105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YP-2018-SHY-437-6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1316.3</v>
      </c>
      <c r="L20" s="17">
        <f>K20/S6</f>
        <v>58.502222222222223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报告编号：BG-2018-SHY-437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437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YP-2018-SHY-437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K22+385分离立交3-3板梁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YP-2018-SHY-437-1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2018/07/06-2018/08/03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56.644444444444446</v>
      </c>
      <c r="AT38" s="72"/>
      <c r="AU38" s="72"/>
      <c r="AV38" s="72"/>
      <c r="AW38" s="72"/>
      <c r="AX38" s="72"/>
      <c r="AY38" s="72"/>
      <c r="AZ38" s="72"/>
      <c r="BA38" s="72">
        <f>强度记录!M15</f>
        <v>57.608888888888885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115.2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YP-2018-SHY-437-2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57.515555555555551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YP-2018-SHY-437-3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58.666666666666664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YP-2018-SHY-437-4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2018/07/06-2018/08/03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56.493333333333332</v>
      </c>
      <c r="AT47" s="72"/>
      <c r="AU47" s="72"/>
      <c r="AV47" s="72"/>
      <c r="AW47" s="72"/>
      <c r="AX47" s="72"/>
      <c r="AY47" s="72"/>
      <c r="AZ47" s="72"/>
      <c r="BA47" s="72">
        <f>强度记录!M18</f>
        <v>56.955555555555556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113.9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YP-2018-SHY-437-5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55.871111111111105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YP-2018-SHY-437-6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58.502222222222223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