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<sst xmlns="http://schemas.openxmlformats.org/spreadsheetml/2006/main" count="247" uniqueCount="103">
  <si>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</si>
  <si>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</si>
  <si>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</si>
  <si>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</si>
  <si>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</si>
  <si>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</si>
  <si>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</si>
  <si>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</si>
  <si>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</si>
  <si>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</si>
  <si>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</si>
  <si>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</si>
  <si>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</si>
  <si>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</si>
  <si>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</si>
  <si>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</si>
  <si>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</si>
  <si>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</si>
  <si>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</si>
  <si>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</si>
  <si>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</si>
  <si>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</si>
  <si>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</si>
  <si>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</si>
  <si>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</si>
  <si>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</si>
  <si>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</si>
  <si>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</si>
  <si>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</si>
  <si>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</si>
  <si>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</si>
  <si>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</si>
  <si>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</si>
  <si>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</si>
  <si>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</si>
  <si>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</si>
  <si>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</si>
  <si>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</si>
  <si>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</si>
  <si>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</si>
  <si>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</si>
  <si>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</si>
  <si>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</si>
  <si>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</si>
  <si>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</si>
  <si>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</si>
  <si>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</si>
  <si>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</si>
  <si>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</si>
  <si>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</si>
  <si>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</si>
  <si>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</si>
  <si>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</si>
  <si>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</si>
  <si>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</si>
  <si>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</si>
  <si>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</si>
  <si>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</si>
  <si>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</si>
  <si>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</si>
  <si>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</si>
  <si>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</si>
  <si>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</si>
  <si>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</si>
  <si>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</si>
  <si>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</si>
  <si>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</si>
  <si>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</si>
  <si>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</si>
  <si>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</si>
  <si>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</si>
  <si>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</si>
  <si>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</si>
  <si>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</si>
  <si>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</si>
  <si>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</si>
  <si>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</si>
  <si>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</si>
  <si>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</si>
  <si>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</si>
  <si>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</si>
  <si>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</si>
  <si>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</si>
  <si>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</si>
  <si>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</si>
  <si>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</si>
  <si>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</si>
  <si>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</si>
  <si>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</si>
  <si>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</si>
  <si>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</si>
  <si>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</si>
  <si>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</si>
  <si>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</si>
  <si>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</si>
  <si>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</si>
  <si>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</si>
  <si>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440</t>
    <phoneticPr fontId="14" type="noConversion"/>
  </si>
  <si>
    <t>20</t>
    <phoneticPr fontId="14" type="noConversion"/>
  </si>
  <si>
    <t>K20+233圆管涵基础和翼墙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</si>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</sst>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L20" sqref="L20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98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101</v>
      </c>
      <c r="R3" s="19" t="s">
        <v>90</v>
      </c>
      <c r="S3" s="29" t="s">
        <v>102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JL-2018-SHY-440</v>
      </c>
      <c r="N4" s="53"/>
      <c r="O4" s="53"/>
      <c r="P4" s="31" t="s">
        <v>97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99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633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YP-2018-SHY-440</v>
      </c>
      <c r="M7" s="38"/>
      <c r="N7" s="38"/>
      <c r="O7" s="39"/>
      <c r="P7" s="2" t="s">
        <v>11</v>
      </c>
      <c r="Q7" s="14" t="str">
        <f>RIGHT(L7,2)</f>
        <v>40</v>
      </c>
      <c r="R7" s="24">
        <f>(K18+K19+K20)/3</f>
        <v>606.42666666666673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100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YP-2018-SHY-440-1</v>
      </c>
      <c r="B15" s="36" t="str">
        <f>R1&amp;Q1</f>
        <v>C20</v>
      </c>
      <c r="C15" s="36"/>
      <c r="D15" s="42" t="str">
        <f>LEFT(L9,P9)</f>
        <v>2018/07/08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659.27</v>
      </c>
      <c r="L15" s="17">
        <f>K15/S6</f>
        <v>29.300888888888888</v>
      </c>
      <c r="M15" s="40">
        <f>AVERAGE(L15,L16,L17)</f>
        <v>28.133333333333336</v>
      </c>
      <c r="N15" s="40">
        <f>M15</f>
        <v>28.133333333333336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YP-2018-SHY-440-2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650.70000000000005</v>
      </c>
      <c r="L16" s="17">
        <f>K16/S6</f>
        <v>28.92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YP-2018-SHY-440-3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589.03</v>
      </c>
      <c r="L17" s="17">
        <f>K17/S6</f>
        <v>26.179111111111109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YP-2018-SHY-440-4</v>
      </c>
      <c r="B18" s="35" t="str">
        <f>B15</f>
        <v>C20</v>
      </c>
      <c r="C18" s="36"/>
      <c r="D18" s="36" t="str">
        <f>D15</f>
        <v>2018/07/08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571.19000000000005</v>
      </c>
      <c r="L18" s="17">
        <f>K18/S6</f>
        <v>25.386222222222223</v>
      </c>
      <c r="M18" s="40">
        <f>AVERAGE(L18,L19,L20)</f>
        <v>26.952296296296296</v>
      </c>
      <c r="N18" s="40">
        <f>M18</f>
        <v>26.952296296296296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YP-2018-SHY-440-5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605.63</v>
      </c>
      <c r="L19" s="17">
        <f>K19/S6</f>
        <v>26.916888888888888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YP-2018-SHY-440-6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642.46</v>
      </c>
      <c r="L20" s="17">
        <f>K20/S6</f>
        <v>28.553777777777778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报告编号：BG-2018-SHY-440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440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YP-2018-SHY-440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K20+233圆管涵基础和翼墙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20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20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YP-2018-SHY-440-1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2018/07/08-2018/08/05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≥20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29.300888888888888</v>
      </c>
      <c r="AT38" s="62"/>
      <c r="AU38" s="62"/>
      <c r="AV38" s="62"/>
      <c r="AW38" s="62"/>
      <c r="AX38" s="62"/>
      <c r="AY38" s="62"/>
      <c r="AZ38" s="62"/>
      <c r="BA38" s="62">
        <f>强度记录!M15</f>
        <v>28.133333333333336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140.69999999999999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YP-2018-SHY-440-2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28.92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YP-2018-SHY-440-3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26.179111111111109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YP-2018-SHY-440-4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2018/07/08-2018/08/05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≥20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25.386222222222223</v>
      </c>
      <c r="AT47" s="62"/>
      <c r="AU47" s="62"/>
      <c r="AV47" s="62"/>
      <c r="AW47" s="62"/>
      <c r="AX47" s="62"/>
      <c r="AY47" s="62"/>
      <c r="AZ47" s="62"/>
      <c r="BA47" s="62">
        <f>强度记录!M18</f>
        <v>26.952296296296296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134.80000000000001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YP-2018-SHY-440-5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26.916888888888888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YP-2018-SHY-440-6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28.553777777777778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