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<sst xmlns="http://schemas.openxmlformats.org/spreadsheetml/2006/main" count="247" uniqueCount="103">
  <si>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</si>
  <si>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</si>
  <si>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</si>
  <si>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</si>
  <si>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</si>
  <si>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</si>
  <si>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</si>
  <si>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</si>
  <si>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</si>
  <si>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</si>
  <si>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</si>
  <si>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</si>
  <si>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</si>
  <si>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</si>
  <si>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</si>
  <si>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</si>
  <si>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</si>
  <si>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</si>
  <si>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</si>
  <si>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</si>
  <si>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</si>
  <si>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</si>
  <si>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</si>
  <si>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</si>
  <si>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</si>
  <si>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</si>
  <si>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</si>
  <si>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</si>
  <si>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</si>
  <si>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</si>
  <si>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</si>
  <si>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</si>
  <si>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</si>
  <si>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</si>
  <si>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</si>
  <si>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</si>
  <si>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</si>
  <si>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</si>
  <si>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</si>
  <si>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</si>
  <si>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</si>
  <si>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</si>
  <si>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</si>
  <si>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</si>
  <si>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</si>
  <si>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</si>
  <si>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</si>
  <si>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</si>
  <si>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</si>
  <si>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</si>
  <si>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</si>
  <si>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</si>
  <si>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</si>
  <si>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</si>
  <si>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</si>
  <si>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</si>
  <si>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</si>
  <si>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</si>
  <si>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</si>
  <si>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</si>
  <si>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</si>
  <si>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</si>
  <si>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</si>
  <si>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</si>
  <si>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</si>
  <si>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</si>
  <si>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</si>
  <si>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</si>
  <si>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</si>
  <si>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</si>
  <si>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</si>
  <si>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</si>
  <si>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</si>
  <si>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</si>
  <si>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</si>
  <si>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</si>
  <si>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</si>
  <si>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</si>
  <si>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</si>
  <si>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</si>
  <si>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</si>
  <si>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</si>
  <si>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</si>
  <si>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</si>
  <si>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</si>
  <si>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</si>
  <si>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</si>
  <si>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</si>
  <si>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</si>
  <si>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</si>
  <si>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</si>
  <si>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</si>
  <si>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</si>
  <si>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</si>
  <si>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</si>
  <si>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</si>
  <si>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</si>
  <si>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</si>
  <si>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</si>
  <si>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</si>
  <si>
    <t>50</t>
    <phoneticPr fontId="14" type="noConversion"/>
  </si>
  <si>
    <t>445</t>
    <phoneticPr fontId="14" type="noConversion"/>
  </si>
  <si>
    <t>S246分离立交第三联左幅4-2箱梁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</si>
</sst>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workbookViewId="0">
      <selection activeCell="K15" sqref="K15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100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JL-2018-SHY-445</v>
      </c>
      <c r="N4" s="43"/>
      <c r="O4" s="43"/>
      <c r="P4" s="50" t="s">
        <v>101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102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1306.6666666666667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YP-2018-SHY-445</v>
      </c>
      <c r="M7" s="52"/>
      <c r="N7" s="52"/>
      <c r="O7" s="53"/>
      <c r="P7" s="2" t="s">
        <v>11</v>
      </c>
      <c r="Q7" s="14" t="str">
        <f>RIGHT(L7,2)</f>
        <v>45</v>
      </c>
      <c r="R7" s="24">
        <f>(K18+K19+K20)/3</f>
        <v>1278.1333333333334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温度：22相对湿度：57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YP-2018-SHY-445-1</v>
      </c>
      <c r="B15" s="30" t="str">
        <f>R1&amp;Q1</f>
        <v>C50</v>
      </c>
      <c r="C15" s="30"/>
      <c r="D15" s="46" t="str">
        <f>LEFT(L9,P9)</f>
        <v>2018/07/08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1284</v>
      </c>
      <c r="L15" s="17">
        <f>K15/S6</f>
        <v>57.06666666666667</v>
      </c>
      <c r="M15" s="47">
        <f>AVERAGE(L15,L16,L17)</f>
        <v>58.074074074074076</v>
      </c>
      <c r="N15" s="47">
        <f>M15</f>
        <v>58.074074074074076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YP-2018-SHY-445-2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1323.7</v>
      </c>
      <c r="L16" s="17">
        <f>K16/S6</f>
        <v>58.831111111111113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YP-2018-SHY-445-3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1312.3</v>
      </c>
      <c r="L17" s="17">
        <f>K17/S6</f>
        <v>58.324444444444445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YP-2018-SHY-445-4</v>
      </c>
      <c r="B18" s="37" t="str">
        <f>B15</f>
        <v>C50</v>
      </c>
      <c r="C18" s="30"/>
      <c r="D18" s="30" t="str">
        <f>D15</f>
        <v>2018/07/08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1254.4000000000001</v>
      </c>
      <c r="L18" s="17">
        <f>K18/S6</f>
        <v>55.751111111111115</v>
      </c>
      <c r="M18" s="47">
        <f>AVERAGE(L18,L19,L20)</f>
        <v>56.805925925925926</v>
      </c>
      <c r="N18" s="47">
        <f>M18</f>
        <v>56.805925925925926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YP-2018-SHY-445-5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1310.9</v>
      </c>
      <c r="L19" s="17">
        <f>K19/S6</f>
        <v>58.262222222222228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YP-2018-SHY-445-6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1269.0999999999999</v>
      </c>
      <c r="L20" s="17">
        <f>K20/S6</f>
        <v>56.404444444444444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报告编号：BG-2018-SHY-445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445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YP-2018-SHY-445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S246分离立交第三联左幅4-2箱梁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YP-2018-SHY-445-1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2018/07/08-2018/08/05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57.06666666666667</v>
      </c>
      <c r="AT38" s="72"/>
      <c r="AU38" s="72"/>
      <c r="AV38" s="72"/>
      <c r="AW38" s="72"/>
      <c r="AX38" s="72"/>
      <c r="AY38" s="72"/>
      <c r="AZ38" s="72"/>
      <c r="BA38" s="72">
        <f>强度记录!M15</f>
        <v>58.074074074074076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116.1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YP-2018-SHY-445-2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58.831111111111113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YP-2018-SHY-445-3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58.324444444444445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YP-2018-SHY-445-4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2018/07/08-2018/08/05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55.751111111111115</v>
      </c>
      <c r="AT47" s="72"/>
      <c r="AU47" s="72"/>
      <c r="AV47" s="72"/>
      <c r="AW47" s="72"/>
      <c r="AX47" s="72"/>
      <c r="AY47" s="72"/>
      <c r="AZ47" s="72"/>
      <c r="BA47" s="72">
        <f>强度记录!M18</f>
        <v>56.805925925925926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113.6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YP-2018-SHY-445-5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58.262222222222228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YP-2018-SHY-445-6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56.404444444444444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