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<sst xmlns="http://schemas.openxmlformats.org/spreadsheetml/2006/main" count="247" uniqueCount="103">
  <si>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</si>
  <si>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</si>
  <si>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</si>
  <si>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</si>
  <si>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</si>
  <si>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</si>
  <si>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</si>
  <si>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</si>
  <si>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</si>
  <si>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</si>
  <si>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</si>
  <si>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</si>
  <si>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</si>
  <si>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</si>
  <si>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</si>
  <si>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</si>
  <si>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</si>
  <si>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</si>
  <si>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</si>
  <si>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</si>
  <si>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</si>
  <si>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</si>
  <si>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</si>
  <si>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</si>
  <si>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</si>
  <si>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</si>
  <si>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</si>
  <si>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</si>
  <si>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</si>
  <si>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</si>
  <si>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</si>
  <si>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</si>
  <si>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</si>
  <si>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</si>
  <si>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</si>
  <si>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</si>
  <si>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</si>
  <si>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</si>
  <si>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</si>
  <si>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</si>
  <si>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</si>
  <si>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</si>
  <si>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</si>
  <si>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</si>
  <si>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</si>
  <si>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</si>
  <si>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</si>
  <si>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</si>
  <si>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</si>
  <si>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</si>
  <si>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</si>
  <si>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</si>
  <si>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</si>
  <si>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</si>
  <si>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</si>
  <si>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</si>
  <si>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</si>
  <si>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</si>
  <si>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</si>
  <si>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</si>
  <si>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</si>
  <si>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</si>
  <si>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</si>
  <si>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</si>
  <si>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</si>
  <si>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</si>
  <si>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</si>
  <si>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</si>
  <si>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</si>
  <si>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</si>
  <si>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</si>
  <si>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</si>
  <si>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</si>
  <si>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</si>
  <si>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</si>
  <si>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</si>
  <si>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</si>
  <si>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</si>
  <si>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</si>
  <si>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</si>
  <si>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</si>
  <si>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</si>
  <si>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</si>
  <si>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</si>
  <si>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</si>
  <si>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</si>
  <si>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</si>
  <si>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</si>
  <si>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</si>
  <si>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</si>
  <si>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</si>
  <si>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</si>
  <si>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</si>
  <si>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</si>
  <si>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</si>
  <si>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</si>
  <si>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</si>
  <si>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35</t>
    <phoneticPr fontId="14" type="noConversion"/>
  </si>
  <si>
    <t>2018/07/10-2018/08/07</t>
    <phoneticPr fontId="14" type="noConversion"/>
  </si>
  <si>
    <t>21</t>
    <phoneticPr fontId="14" type="noConversion"/>
  </si>
  <si>
    <t>59</t>
    <phoneticPr fontId="14" type="noConversion"/>
  </si>
  <si>
    <t>448</t>
    <phoneticPr fontId="14" type="noConversion"/>
  </si>
  <si>
    <t>尚义二号水库中桥0#台右幅承台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</si>
</sst>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10" workbookViewId="0">
      <selection activeCell="L19" sqref="L19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97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99</v>
      </c>
      <c r="R3" s="19" t="s">
        <v>90</v>
      </c>
      <c r="S3" s="29" t="s">
        <v>100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JL-2018-SHY-448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975.56666666666661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YP-2018-SHY-448</v>
      </c>
      <c r="M7" s="38"/>
      <c r="N7" s="38"/>
      <c r="O7" s="39"/>
      <c r="P7" s="2" t="s">
        <v>11</v>
      </c>
      <c r="Q7" s="14" t="str">
        <f>RIGHT(L7,2)</f>
        <v>48</v>
      </c>
      <c r="R7" s="24">
        <f>(K18+K19+K20)/3</f>
        <v>947.56666666666661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温度：21相对湿度：59</v>
      </c>
      <c r="E9" s="36"/>
      <c r="F9" s="36"/>
      <c r="G9" s="36"/>
      <c r="H9" s="36"/>
      <c r="I9" s="36"/>
      <c r="J9" s="34" t="s">
        <v>17</v>
      </c>
      <c r="K9" s="34"/>
      <c r="L9" s="43" t="s">
        <v>98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YP-2018-SHY-448-1</v>
      </c>
      <c r="B15" s="36" t="str">
        <f>R1&amp;Q1</f>
        <v>C35</v>
      </c>
      <c r="C15" s="36"/>
      <c r="D15" s="42" t="str">
        <f>LEFT(L9,P9)</f>
        <v>2018/07/10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997.22</v>
      </c>
      <c r="L15" s="17">
        <f>K15/S6</f>
        <v>44.320888888888888</v>
      </c>
      <c r="M15" s="40">
        <f>AVERAGE(L15,L16,L17)</f>
        <v>43.358518518518515</v>
      </c>
      <c r="N15" s="40">
        <f>M15</f>
        <v>43.358518518518515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YP-2018-SHY-448-2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973.42</v>
      </c>
      <c r="L16" s="17">
        <f>K16/S6</f>
        <v>43.263111111111108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YP-2018-SHY-448-3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956.06</v>
      </c>
      <c r="L17" s="17">
        <f>K17/S6</f>
        <v>42.49155555555555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YP-2018-SHY-448-4</v>
      </c>
      <c r="B18" s="35" t="str">
        <f>B15</f>
        <v>C35</v>
      </c>
      <c r="C18" s="36"/>
      <c r="D18" s="36" t="str">
        <f>D15</f>
        <v>2018/07/10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910.02</v>
      </c>
      <c r="L18" s="17">
        <f>K18/S6</f>
        <v>40.44533333333333</v>
      </c>
      <c r="M18" s="40">
        <f>AVERAGE(L18,L19,L20)</f>
        <v>42.114074074074075</v>
      </c>
      <c r="N18" s="40">
        <f>M18</f>
        <v>42.114074074074075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YP-2018-SHY-448-5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954.9</v>
      </c>
      <c r="L19" s="17">
        <f>K19/S6</f>
        <v>42.44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YP-2018-SHY-448-6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977.78</v>
      </c>
      <c r="L20" s="17">
        <f>K20/S6</f>
        <v>43.456888888888891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报告编号：BG-2018-SHY-448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448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YP-2018-SHY-448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尚义二号水库中桥0#台右幅承台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YP-2018-SHY-448-1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2018/07/10-2018/08/07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44.320888888888888</v>
      </c>
      <c r="AT38" s="62"/>
      <c r="AU38" s="62"/>
      <c r="AV38" s="62"/>
      <c r="AW38" s="62"/>
      <c r="AX38" s="62"/>
      <c r="AY38" s="62"/>
      <c r="AZ38" s="62"/>
      <c r="BA38" s="62">
        <f>强度记录!M15</f>
        <v>43.358518518518515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123.9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YP-2018-SHY-448-2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43.263111111111108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YP-2018-SHY-448-3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42.49155555555555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YP-2018-SHY-448-4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2018/07/10-2018/08/07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40.44533333333333</v>
      </c>
      <c r="AT47" s="62"/>
      <c r="AU47" s="62"/>
      <c r="AV47" s="62"/>
      <c r="AW47" s="62"/>
      <c r="AX47" s="62"/>
      <c r="AY47" s="62"/>
      <c r="AZ47" s="62"/>
      <c r="BA47" s="62">
        <f>强度记录!M18</f>
        <v>42.114074074074075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120.3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YP-2018-SHY-448-5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42.44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YP-2018-SHY-448-6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43.456888888888891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