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3E39BB6B-B16E-49D2-9383-8D8950BB87CA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<sst xmlns="http://schemas.openxmlformats.org/spreadsheetml/2006/main" count="247" uniqueCount="103">
  <si>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</si>
  <si>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</si>
  <si>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</si>
  <si>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</si>
  <si>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</si>
  <si>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</si>
  <si>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</si>
  <si>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</si>
  <si>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</si>
  <si>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</si>
  <si>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</si>
  <si>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</si>
  <si>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</si>
  <si>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</si>
  <si>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</si>
  <si>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</si>
  <si>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</si>
  <si>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</si>
  <si>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</si>
  <si>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</si>
  <si>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</si>
  <si>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</si>
  <si>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</si>
  <si>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</si>
  <si>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</si>
  <si>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</si>
  <si>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</si>
  <si>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</si>
  <si>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</si>
  <si>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</si>
  <si>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</si>
  <si>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</si>
  <si>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</si>
  <si>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</si>
  <si>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</si>
  <si>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</si>
  <si>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</si>
  <si>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</si>
  <si>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</si>
  <si>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</si>
  <si>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</si>
  <si>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</si>
  <si>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</si>
  <si>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</si>
  <si>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</si>
  <si>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</si>
  <si>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</si>
  <si>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</si>
  <si>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</si>
  <si>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</si>
  <si>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</si>
  <si>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</si>
  <si>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</si>
  <si>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</si>
  <si>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</si>
  <si>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</si>
  <si>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</si>
  <si>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</si>
  <si>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</si>
  <si>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</si>
  <si>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</si>
  <si>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</si>
  <si>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</si>
  <si>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</si>
  <si>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</si>
  <si>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</si>
  <si>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</si>
  <si>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</si>
  <si>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</si>
  <si>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</si>
  <si>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</si>
  <si>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</si>
  <si>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</si>
  <si>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</si>
  <si>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</si>
  <si>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</si>
  <si>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</si>
  <si>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</si>
  <si>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</si>
  <si>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</si>
  <si>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</si>
  <si>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</si>
  <si>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</si>
  <si>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</si>
  <si>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</si>
  <si>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</si>
  <si>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</si>
  <si>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</si>
  <si>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</si>
  <si>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</si>
  <si>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</si>
  <si>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</si>
  <si>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</si>
  <si>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</si>
  <si>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</si>
  <si>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</si>
  <si>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</si>
  <si>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</si>
  <si>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</si>
  <si>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</si>
  <si>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2018/07/13-2018/08/10</t>
    <phoneticPr fontId="14" type="noConversion"/>
  </si>
  <si>
    <t>469</t>
    <phoneticPr fontId="14" type="noConversion"/>
  </si>
  <si>
    <t>K22+385分离立交4-6板梁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</si>
</sst>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99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97</v>
      </c>
      <c r="R3" s="19" t="s">
        <v>90</v>
      </c>
      <c r="S3" s="29" t="s">
        <v>98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JL-2018-SHY-469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102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1276.7333333333333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YP-2018-SHY-469</v>
      </c>
      <c r="M7" s="52"/>
      <c r="N7" s="52"/>
      <c r="O7" s="53"/>
      <c r="P7" s="2" t="s">
        <v>11</v>
      </c>
      <c r="Q7" s="14" t="str">
        <f>RIGHT(L7,2)</f>
        <v>69</v>
      </c>
      <c r="R7" s="24">
        <f>(K18+K19+K20)/3</f>
        <v>1288.9666666666667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温度：22相对湿度：57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100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YP-2018-SHY-469-1</v>
      </c>
      <c r="B15" s="30" t="str">
        <f>R1&amp;Q1</f>
        <v>C50</v>
      </c>
      <c r="C15" s="30"/>
      <c r="D15" s="46" t="str">
        <f>LEFT(L9,P9)</f>
        <v>2018/07/13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1247.3</v>
      </c>
      <c r="L15" s="17">
        <f>K15/S6</f>
        <v>55.435555555555553</v>
      </c>
      <c r="M15" s="47">
        <f>AVERAGE(L15,L16,L17)</f>
        <v>56.743703703703709</v>
      </c>
      <c r="N15" s="47">
        <f>M15</f>
        <v>56.743703703703709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YP-2018-SHY-469-2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1302.7</v>
      </c>
      <c r="L16" s="17">
        <f>K16/S6</f>
        <v>57.897777777777783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YP-2018-SHY-469-3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1280.2</v>
      </c>
      <c r="L17" s="17">
        <f>K17/S6</f>
        <v>56.897777777777783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YP-2018-SHY-469-4</v>
      </c>
      <c r="B18" s="37" t="str">
        <f>B15</f>
        <v>C50</v>
      </c>
      <c r="C18" s="30"/>
      <c r="D18" s="30" t="str">
        <f>D15</f>
        <v>2018/07/13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1305.9000000000001</v>
      </c>
      <c r="L18" s="17">
        <f>K18/S6</f>
        <v>58.040000000000006</v>
      </c>
      <c r="M18" s="47">
        <f>AVERAGE(L18,L19,L20)</f>
        <v>57.287407407407414</v>
      </c>
      <c r="N18" s="47">
        <f>M18</f>
        <v>57.287407407407414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YP-2018-SHY-469-5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1247</v>
      </c>
      <c r="L19" s="17">
        <f>K19/S6</f>
        <v>55.422222222222224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YP-2018-SHY-469-6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1314</v>
      </c>
      <c r="L20" s="17">
        <f>K20/S6</f>
        <v>58.4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报告编号：BG-2018-SHY-469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469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YP-2018-SHY-469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K22+385分离立交4-6板梁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YP-2018-SHY-469-1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2018/07/13-2018/08/10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55.435555555555553</v>
      </c>
      <c r="AT38" s="72"/>
      <c r="AU38" s="72"/>
      <c r="AV38" s="72"/>
      <c r="AW38" s="72"/>
      <c r="AX38" s="72"/>
      <c r="AY38" s="72"/>
      <c r="AZ38" s="72"/>
      <c r="BA38" s="72">
        <f>强度记录!M15</f>
        <v>56.743703703703709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113.5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YP-2018-SHY-469-2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57.897777777777783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YP-2018-SHY-469-3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56.897777777777783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YP-2018-SHY-469-4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2018/07/13-2018/08/10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58.040000000000006</v>
      </c>
      <c r="AT47" s="72"/>
      <c r="AU47" s="72"/>
      <c r="AV47" s="72"/>
      <c r="AW47" s="72"/>
      <c r="AX47" s="72"/>
      <c r="AY47" s="72"/>
      <c r="AZ47" s="72"/>
      <c r="BA47" s="72">
        <f>强度记录!M18</f>
        <v>57.287407407407414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114.6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YP-2018-SHY-469-5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55.422222222222224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YP-2018-SHY-469-6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58.4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