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C9A9726B-FE0B-4BC2-AC06-0E31AECF0A44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<sst xmlns="http://schemas.openxmlformats.org/spreadsheetml/2006/main" count="247" uniqueCount="103">
  <si>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</si>
  <si>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</si>
  <si>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</si>
  <si>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</si>
  <si>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</si>
  <si>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</si>
  <si>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</si>
  <si>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</si>
  <si>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</si>
  <si>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</si>
  <si>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</si>
  <si>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</si>
  <si>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</si>
  <si>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</si>
  <si>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</si>
  <si>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</si>
  <si>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</si>
  <si>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</si>
  <si>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</si>
  <si>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</si>
  <si>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</si>
  <si>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</si>
  <si>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</si>
  <si>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</si>
  <si>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</si>
  <si>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</si>
  <si>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</si>
  <si>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</si>
  <si>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</si>
  <si>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</si>
  <si>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</si>
  <si>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</si>
  <si>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</si>
  <si>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</si>
  <si>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</si>
  <si>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</si>
  <si>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</si>
  <si>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</si>
  <si>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</si>
  <si>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</si>
  <si>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</si>
  <si>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</si>
  <si>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</si>
  <si>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</si>
  <si>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</si>
  <si>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</si>
  <si>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</si>
  <si>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</si>
  <si>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</si>
  <si>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</si>
  <si>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</si>
  <si>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</si>
  <si>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</si>
  <si>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</si>
  <si>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</si>
  <si>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</si>
  <si>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</si>
  <si>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</si>
  <si>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</si>
  <si>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</si>
  <si>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</si>
  <si>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</si>
  <si>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</si>
  <si>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</si>
  <si>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</si>
  <si>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</si>
  <si>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</si>
  <si>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</si>
  <si>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</si>
  <si>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</si>
  <si>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</si>
  <si>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</si>
  <si>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</si>
  <si>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</si>
  <si>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</si>
  <si>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</si>
  <si>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</si>
  <si>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</si>
  <si>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</si>
  <si>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</si>
  <si>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</si>
  <si>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</si>
  <si>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</si>
  <si>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</si>
  <si>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</si>
  <si>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</si>
  <si>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</si>
  <si>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</si>
  <si>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</si>
  <si>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</si>
  <si>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</si>
  <si>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</si>
  <si>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</si>
  <si>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</si>
  <si>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</si>
  <si>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</si>
  <si>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</si>
  <si>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2018/07/26-2018/08/23</t>
    <phoneticPr fontId="14" type="noConversion"/>
  </si>
  <si>
    <t>22</t>
    <phoneticPr fontId="14" type="noConversion"/>
  </si>
  <si>
    <t>57</t>
    <phoneticPr fontId="14" type="noConversion"/>
  </si>
  <si>
    <t>531</t>
    <phoneticPr fontId="14" type="noConversion"/>
  </si>
  <si>
    <t>S246分离立交右幅4-1 4-2立柱</t>
    <phoneticPr fontId="14" type="noConversion"/>
  </si>
  <si>
    <t>35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</si>
</sst>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4" workbookViewId="0">
      <selection activeCell="K18" sqref="K1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33" t="s">
        <v>0</v>
      </c>
      <c r="N1" s="33"/>
      <c r="O1" s="33"/>
      <c r="P1" s="48" t="s">
        <v>91</v>
      </c>
      <c r="Q1" s="50" t="s">
        <v>102</v>
      </c>
      <c r="R1" s="14" t="s">
        <v>94</v>
      </c>
    </row>
    <row r="2" spans="1:23" ht="14.15" customHeight="1" x14ac:dyDescent="0.25">
      <c r="M2" s="5"/>
      <c r="N2" s="34" t="s">
        <v>1</v>
      </c>
      <c r="O2" s="34"/>
      <c r="P2" s="48"/>
      <c r="Q2" s="48"/>
    </row>
    <row r="3" spans="1:23" ht="2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JL-2018-SHY-531</v>
      </c>
      <c r="N4" s="43"/>
      <c r="O4" s="43"/>
      <c r="P4" s="50" t="s">
        <v>100</v>
      </c>
      <c r="Q4" s="48" t="s">
        <v>79</v>
      </c>
      <c r="R4" s="48" t="s">
        <v>80</v>
      </c>
    </row>
    <row r="5" spans="1:23" s="1" customFormat="1" ht="15" customHeight="1" x14ac:dyDescent="0.25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1" t="s">
        <v>5</v>
      </c>
      <c r="B6" s="31"/>
      <c r="C6" s="31"/>
      <c r="D6" s="36" t="s">
        <v>101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967.35666666666657</v>
      </c>
      <c r="S6" s="2" t="s">
        <v>7</v>
      </c>
      <c r="T6" s="48"/>
      <c r="U6" s="49"/>
      <c r="V6" s="49"/>
    </row>
    <row r="7" spans="1:23" ht="23" customHeight="1" x14ac:dyDescent="0.25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YP-2018-SHY-531</v>
      </c>
      <c r="M7" s="52"/>
      <c r="N7" s="52"/>
      <c r="O7" s="53"/>
      <c r="P7" s="2" t="s">
        <v>11</v>
      </c>
      <c r="Q7" s="14" t="str">
        <f>RIGHT(L7,2)</f>
        <v>31</v>
      </c>
      <c r="R7" s="24">
        <f>(K18+K19+K20)/3</f>
        <v>950.79666666666674</v>
      </c>
      <c r="S7" s="2" t="s">
        <v>87</v>
      </c>
      <c r="T7" s="2" t="s">
        <v>88</v>
      </c>
    </row>
    <row r="8" spans="1:23" ht="23" customHeight="1" x14ac:dyDescent="0.25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 x14ac:dyDescent="0.25">
      <c r="A9" s="31" t="s">
        <v>16</v>
      </c>
      <c r="B9" s="31"/>
      <c r="C9" s="31"/>
      <c r="D9" s="30" t="str">
        <f>P3&amp;Q3&amp;R3&amp;S3</f>
        <v>温度：22相对湿度：57</v>
      </c>
      <c r="E9" s="30"/>
      <c r="F9" s="30"/>
      <c r="G9" s="30"/>
      <c r="H9" s="30"/>
      <c r="I9" s="30"/>
      <c r="J9" s="31" t="s">
        <v>17</v>
      </c>
      <c r="K9" s="31"/>
      <c r="L9" s="32" t="s">
        <v>97</v>
      </c>
      <c r="M9" s="32"/>
      <c r="N9" s="32"/>
      <c r="O9" s="32"/>
      <c r="P9" s="2" t="s">
        <v>18</v>
      </c>
      <c r="Q9" s="26"/>
    </row>
    <row r="10" spans="1:23" ht="30" customHeight="1" x14ac:dyDescent="0.25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 x14ac:dyDescent="0.25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 x14ac:dyDescent="0.25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 x14ac:dyDescent="0.25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 x14ac:dyDescent="0.25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YP-2018-SHY-531-1</v>
      </c>
      <c r="B15" s="30" t="str">
        <f>R1&amp;Q1</f>
        <v>C35</v>
      </c>
      <c r="C15" s="30"/>
      <c r="D15" s="46" t="str">
        <f>LEFT(L9,P9)</f>
        <v>2018/07/26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919.54</v>
      </c>
      <c r="L15" s="17">
        <f>K15/S6</f>
        <v>40.868444444444442</v>
      </c>
      <c r="M15" s="47">
        <f>AVERAGE(L15,L16,L17)</f>
        <v>42.993629629629631</v>
      </c>
      <c r="N15" s="47">
        <f>M15</f>
        <v>42.993629629629631</v>
      </c>
      <c r="O15" s="37" t="s">
        <v>41</v>
      </c>
      <c r="P15" s="14"/>
      <c r="Q15" s="54"/>
      <c r="R15" s="21"/>
    </row>
    <row r="16" spans="1:23" ht="28" customHeight="1" x14ac:dyDescent="0.25">
      <c r="A16" s="28" t="str">
        <f>R4&amp;P4&amp;T5</f>
        <v xml:space="preserve"> YP-2018-SHY-531-2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973.03</v>
      </c>
      <c r="L16" s="17">
        <f>K16/S6</f>
        <v>43.245777777777775</v>
      </c>
      <c r="M16" s="47"/>
      <c r="N16" s="47"/>
      <c r="O16" s="37"/>
      <c r="P16" s="14"/>
      <c r="Q16" s="54"/>
      <c r="R16" s="21"/>
    </row>
    <row r="17" spans="1:18" ht="28" customHeight="1" x14ac:dyDescent="0.25">
      <c r="A17" s="28" t="str">
        <f>R4&amp;P4&amp;U5</f>
        <v xml:space="preserve"> YP-2018-SHY-531-3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1009.5</v>
      </c>
      <c r="L17" s="17">
        <f>K17/S6</f>
        <v>44.866666666666667</v>
      </c>
      <c r="M17" s="47"/>
      <c r="N17" s="47"/>
      <c r="O17" s="37"/>
      <c r="P17" s="14"/>
      <c r="Q17" s="54"/>
      <c r="R17" s="21"/>
    </row>
    <row r="18" spans="1:18" ht="28" customHeight="1" x14ac:dyDescent="0.25">
      <c r="A18" s="28" t="str">
        <f>R4&amp;P4&amp;V5</f>
        <v xml:space="preserve"> YP-2018-SHY-531-4</v>
      </c>
      <c r="B18" s="37" t="str">
        <f>B15</f>
        <v>C35</v>
      </c>
      <c r="C18" s="30"/>
      <c r="D18" s="30" t="str">
        <f>D15</f>
        <v>2018/07/26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992.17</v>
      </c>
      <c r="L18" s="17">
        <f>K18/S6</f>
        <v>44.096444444444444</v>
      </c>
      <c r="M18" s="47">
        <f>AVERAGE(L18,L19,L20)</f>
        <v>42.257629629629626</v>
      </c>
      <c r="N18" s="47">
        <f>M18</f>
        <v>42.257629629629626</v>
      </c>
      <c r="O18" s="37" t="s">
        <v>41</v>
      </c>
      <c r="P18" s="14"/>
      <c r="Q18" s="54"/>
      <c r="R18" s="21"/>
    </row>
    <row r="19" spans="1:18" ht="28" customHeight="1" x14ac:dyDescent="0.25">
      <c r="A19" s="28" t="str">
        <f>R4&amp;P4&amp;S7</f>
        <v xml:space="preserve"> YP-2018-SHY-531-5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912.02</v>
      </c>
      <c r="L19" s="17">
        <f>K19/S6</f>
        <v>40.534222222222219</v>
      </c>
      <c r="M19" s="47"/>
      <c r="N19" s="47"/>
      <c r="O19" s="37"/>
      <c r="P19" s="14"/>
      <c r="Q19" s="54"/>
      <c r="R19" s="21"/>
    </row>
    <row r="20" spans="1:18" ht="28" customHeight="1" x14ac:dyDescent="0.25">
      <c r="A20" s="28" t="str">
        <f>R4&amp;P4&amp;T7</f>
        <v xml:space="preserve"> YP-2018-SHY-531-6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948.2</v>
      </c>
      <c r="L20" s="17">
        <f>K20/S6</f>
        <v>42.142222222222223</v>
      </c>
      <c r="M20" s="47"/>
      <c r="N20" s="47"/>
      <c r="O20" s="37"/>
      <c r="P20" s="14"/>
      <c r="Q20" s="54"/>
      <c r="R20" s="21"/>
    </row>
    <row r="21" spans="1:18" ht="28" customHeight="1" x14ac:dyDescent="0.25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 x14ac:dyDescent="0.25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 x14ac:dyDescent="0.25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 x14ac:dyDescent="0.25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 x14ac:dyDescent="0.25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 x14ac:dyDescent="0.25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 x14ac:dyDescent="0.25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 x14ac:dyDescent="0.25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 x14ac:dyDescent="0.25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报告编号：BG-2018-SHY-531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 x14ac:dyDescent="0.25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531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 x14ac:dyDescent="0.25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 x14ac:dyDescent="0.25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 x14ac:dyDescent="0.25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 x14ac:dyDescent="0.25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 x14ac:dyDescent="0.25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YP-2018-SHY-531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 x14ac:dyDescent="0.25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 x14ac:dyDescent="0.25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 x14ac:dyDescent="0.25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 x14ac:dyDescent="0.25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S246分离立交右幅4-1 4-2立柱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 x14ac:dyDescent="0.25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 x14ac:dyDescent="0.25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 x14ac:dyDescent="0.25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 x14ac:dyDescent="0.25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 x14ac:dyDescent="0.25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 x14ac:dyDescent="0.25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 x14ac:dyDescent="0.25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 x14ac:dyDescent="0.25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 x14ac:dyDescent="0.25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 x14ac:dyDescent="0.25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 x14ac:dyDescent="0.25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 x14ac:dyDescent="0.25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35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 x14ac:dyDescent="0.25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 x14ac:dyDescent="0.25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 x14ac:dyDescent="0.25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35</v>
      </c>
      <c r="CL32" s="77"/>
      <c r="CM32" s="77"/>
      <c r="CN32" s="77"/>
      <c r="CO32" s="77"/>
      <c r="CP32" s="77"/>
    </row>
    <row r="33" spans="4:96" s="6" customFormat="1" ht="7.4" customHeight="1" x14ac:dyDescent="0.25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 x14ac:dyDescent="0.2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 x14ac:dyDescent="0.25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 x14ac:dyDescent="0.25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 x14ac:dyDescent="0.25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 x14ac:dyDescent="0.25">
      <c r="D38" s="74" t="str">
        <f>强度记录!A15</f>
        <v xml:space="preserve"> YP-2018-SHY-531-1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2018/07/26-2018/08/23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≥35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40.868444444444442</v>
      </c>
      <c r="AT38" s="72"/>
      <c r="AU38" s="72"/>
      <c r="AV38" s="72"/>
      <c r="AW38" s="72"/>
      <c r="AX38" s="72"/>
      <c r="AY38" s="72"/>
      <c r="AZ38" s="72"/>
      <c r="BA38" s="72">
        <f>强度记录!M15</f>
        <v>42.993629629629631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122.8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 x14ac:dyDescent="0.25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 x14ac:dyDescent="0.25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 x14ac:dyDescent="0.25">
      <c r="D41" s="74" t="str">
        <f>强度记录!A16</f>
        <v xml:space="preserve"> YP-2018-SHY-531-2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43.245777777777775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 x14ac:dyDescent="0.25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 x14ac:dyDescent="0.25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 x14ac:dyDescent="0.25">
      <c r="D44" s="74" t="str">
        <f>强度记录!A17</f>
        <v xml:space="preserve"> YP-2018-SHY-531-3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44.866666666666667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 x14ac:dyDescent="0.25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 x14ac:dyDescent="0.25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 x14ac:dyDescent="0.25">
      <c r="D47" s="74" t="str">
        <f>强度记录!A18</f>
        <v xml:space="preserve"> YP-2018-SHY-531-4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2018/07/26-2018/08/23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≥35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44.096444444444444</v>
      </c>
      <c r="AT47" s="72"/>
      <c r="AU47" s="72"/>
      <c r="AV47" s="72"/>
      <c r="AW47" s="72"/>
      <c r="AX47" s="72"/>
      <c r="AY47" s="72"/>
      <c r="AZ47" s="72"/>
      <c r="BA47" s="72">
        <f>强度记录!M18</f>
        <v>42.257629629629626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120.7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 x14ac:dyDescent="0.25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 x14ac:dyDescent="0.25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 x14ac:dyDescent="0.25">
      <c r="D50" s="74" t="str">
        <f>强度记录!A19</f>
        <v xml:space="preserve"> YP-2018-SHY-531-5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40.534222222222219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 x14ac:dyDescent="0.25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 x14ac:dyDescent="0.25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 x14ac:dyDescent="0.25">
      <c r="D53" s="74" t="str">
        <f>强度记录!A20</f>
        <v xml:space="preserve"> YP-2018-SHY-531-6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42.142222222222223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 x14ac:dyDescent="0.25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 x14ac:dyDescent="0.25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 x14ac:dyDescent="0.25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 x14ac:dyDescent="0.25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 x14ac:dyDescent="0.25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 x14ac:dyDescent="0.25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 x14ac:dyDescent="0.25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 x14ac:dyDescent="0.25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 x14ac:dyDescent="0.25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 x14ac:dyDescent="0.25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 x14ac:dyDescent="0.25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 x14ac:dyDescent="0.25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 x14ac:dyDescent="0.25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 x14ac:dyDescent="0.25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 x14ac:dyDescent="0.25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 x14ac:dyDescent="0.25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 x14ac:dyDescent="0.25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 x14ac:dyDescent="0.25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 x14ac:dyDescent="0.25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 x14ac:dyDescent="0.25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 x14ac:dyDescent="0.25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 x14ac:dyDescent="0.25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 x14ac:dyDescent="0.25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 x14ac:dyDescent="0.25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 x14ac:dyDescent="0.25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 x14ac:dyDescent="0.25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 x14ac:dyDescent="0.25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 x14ac:dyDescent="0.25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 x14ac:dyDescent="0.25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 x14ac:dyDescent="0.25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 x14ac:dyDescent="0.25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 x14ac:dyDescent="0.25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 x14ac:dyDescent="0.25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 x14ac:dyDescent="0.25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 x14ac:dyDescent="0.25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 x14ac:dyDescent="0.25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 x14ac:dyDescent="0.25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 x14ac:dyDescent="0.25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 x14ac:dyDescent="0.25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 x14ac:dyDescent="0.25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 x14ac:dyDescent="0.25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 x14ac:dyDescent="0.25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 x14ac:dyDescent="0.25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 x14ac:dyDescent="0.25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