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A36A060D-486A-41B8-8A46-FF17B7540233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<sst xmlns="http://schemas.openxmlformats.org/spreadsheetml/2006/main" count="247" uniqueCount="103">
  <si>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</si>
  <si>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</si>
  <si>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</si>
  <si>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</si>
  <si>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</si>
  <si>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</si>
  <si>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</si>
  <si>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</si>
  <si>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</si>
  <si>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</si>
  <si>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</si>
  <si>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</si>
  <si>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</si>
  <si>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</si>
  <si>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</si>
  <si>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</si>
  <si>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</si>
  <si>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</si>
  <si>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</si>
  <si>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</si>
  <si>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</si>
  <si>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</si>
  <si>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</si>
  <si>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</si>
  <si>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</si>
  <si>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</si>
  <si>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</si>
  <si>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</si>
  <si>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</si>
  <si>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</si>
  <si>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</si>
  <si>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</si>
  <si>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</si>
  <si>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</si>
  <si>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</si>
  <si>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</si>
  <si>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</si>
  <si>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</si>
  <si>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</si>
  <si>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</si>
  <si>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</si>
  <si>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</si>
  <si>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</si>
  <si>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</si>
  <si>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</si>
  <si>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</si>
  <si>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</si>
  <si>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</si>
  <si>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</si>
  <si>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</si>
  <si>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</si>
  <si>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</si>
  <si>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</si>
  <si>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</si>
  <si>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</si>
  <si>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</si>
  <si>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</si>
  <si>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</si>
  <si>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</si>
  <si>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</si>
  <si>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</si>
  <si>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</si>
  <si>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</si>
  <si>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</si>
  <si>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</si>
  <si>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</si>
  <si>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</si>
  <si>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</si>
  <si>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</si>
  <si>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</si>
  <si>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</si>
  <si>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</si>
  <si>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</si>
  <si>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</si>
  <si>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</si>
  <si>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</si>
  <si>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</si>
  <si>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</si>
  <si>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</si>
  <si>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</si>
  <si>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</si>
  <si>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</si>
  <si>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</si>
  <si>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</si>
  <si>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</si>
  <si>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</si>
  <si>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</si>
  <si>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</si>
  <si>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</si>
  <si>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</si>
  <si>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</si>
  <si>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</si>
  <si>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</si>
  <si>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</si>
  <si>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</si>
  <si>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</si>
  <si>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</si>
  <si>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2018/07/27-2018/08/24</t>
    <phoneticPr fontId="14" type="noConversion"/>
  </si>
  <si>
    <t>21</t>
    <phoneticPr fontId="14" type="noConversion"/>
  </si>
  <si>
    <t>56</t>
    <phoneticPr fontId="14" type="noConversion"/>
  </si>
  <si>
    <t>50</t>
    <phoneticPr fontId="14" type="noConversion"/>
  </si>
  <si>
    <t>535</t>
    <phoneticPr fontId="14" type="noConversion"/>
  </si>
  <si>
    <t>尚义一号水库大桥2-5板梁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</si>
</sst>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K16" sqref="K1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100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JL-2018-SHY-535</v>
      </c>
      <c r="N4" s="43"/>
      <c r="O4" s="43"/>
      <c r="P4" s="50" t="s">
        <v>101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102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1309.2333333333333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YP-2018-SHY-535</v>
      </c>
      <c r="M7" s="52"/>
      <c r="N7" s="52"/>
      <c r="O7" s="53"/>
      <c r="P7" s="2" t="s">
        <v>11</v>
      </c>
      <c r="Q7" s="14" t="str">
        <f>RIGHT(L7,2)</f>
        <v>35</v>
      </c>
      <c r="R7" s="24">
        <f>(K18+K19+K20)/3</f>
        <v>1286.5999999999999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温度：21相对湿度：56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YP-2018-SHY-535-1</v>
      </c>
      <c r="B15" s="30" t="str">
        <f>R1&amp;Q1</f>
        <v>C50</v>
      </c>
      <c r="C15" s="30"/>
      <c r="D15" s="46" t="str">
        <f>LEFT(L9,P9)</f>
        <v>2018/07/27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1268</v>
      </c>
      <c r="L15" s="17">
        <f>K15/S6</f>
        <v>56.355555555555554</v>
      </c>
      <c r="M15" s="47">
        <f>AVERAGE(L15,L16,L17)</f>
        <v>58.188148148148152</v>
      </c>
      <c r="N15" s="47">
        <f>M15</f>
        <v>58.188148148148152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YP-2018-SHY-535-2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1307.2</v>
      </c>
      <c r="L16" s="17">
        <f>K16/S6</f>
        <v>58.097777777777779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YP-2018-SHY-535-3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1352.5</v>
      </c>
      <c r="L17" s="17">
        <f>K17/S6</f>
        <v>60.111111111111114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YP-2018-SHY-535-4</v>
      </c>
      <c r="B18" s="37" t="str">
        <f>B15</f>
        <v>C50</v>
      </c>
      <c r="C18" s="30"/>
      <c r="D18" s="30" t="str">
        <f>D15</f>
        <v>2018/07/27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1258.4000000000001</v>
      </c>
      <c r="L18" s="17">
        <f>K18/S6</f>
        <v>55.928888888888892</v>
      </c>
      <c r="M18" s="47">
        <f>AVERAGE(L18,L19,L20)</f>
        <v>57.182222222222229</v>
      </c>
      <c r="N18" s="47">
        <f>M18</f>
        <v>57.182222222222229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YP-2018-SHY-535-5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1284.3</v>
      </c>
      <c r="L19" s="17">
        <f>K19/S6</f>
        <v>57.08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YP-2018-SHY-535-6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1317.1</v>
      </c>
      <c r="L20" s="17">
        <f>K20/S6</f>
        <v>58.537777777777777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报告编号：BG-2018-SHY-535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535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YP-2018-SHY-535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尚义一号水库大桥2-5板梁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YP-2018-SHY-535-1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2018/07/27-2018/08/24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56.355555555555554</v>
      </c>
      <c r="AT38" s="72"/>
      <c r="AU38" s="72"/>
      <c r="AV38" s="72"/>
      <c r="AW38" s="72"/>
      <c r="AX38" s="72"/>
      <c r="AY38" s="72"/>
      <c r="AZ38" s="72"/>
      <c r="BA38" s="72">
        <f>强度记录!M15</f>
        <v>58.188148148148152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116.4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YP-2018-SHY-535-2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58.097777777777779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YP-2018-SHY-535-3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60.111111111111114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YP-2018-SHY-535-4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2018/07/27-2018/08/24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55.928888888888892</v>
      </c>
      <c r="AT47" s="72"/>
      <c r="AU47" s="72"/>
      <c r="AV47" s="72"/>
      <c r="AW47" s="72"/>
      <c r="AX47" s="72"/>
      <c r="AY47" s="72"/>
      <c r="AZ47" s="72"/>
      <c r="BA47" s="72">
        <f>强度记录!M18</f>
        <v>57.182222222222229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114.4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YP-2018-SHY-535-5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57.08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YP-2018-SHY-535-6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58.537777777777777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