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D705EBF5-FE42-48F2-BB63-C8574D42FA35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<sst xmlns="http://schemas.openxmlformats.org/spreadsheetml/2006/main" count="247" uniqueCount="103">
  <si>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</si>
  <si>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</si>
  <si>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</si>
  <si>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</si>
  <si>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</si>
  <si>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</si>
  <si>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</si>
  <si>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</si>
  <si>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</si>
  <si>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</si>
  <si>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</si>
  <si>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</si>
  <si>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</si>
  <si>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</si>
  <si>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</si>
  <si>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</si>
  <si>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</si>
  <si>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</si>
  <si>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</si>
  <si>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</si>
  <si>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</si>
  <si>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</si>
  <si>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</si>
  <si>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</si>
  <si>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</si>
  <si>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</si>
  <si>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</si>
  <si>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</si>
  <si>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</si>
  <si>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</si>
  <si>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</si>
  <si>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</si>
  <si>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</si>
  <si>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</si>
  <si>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</si>
  <si>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</si>
  <si>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</si>
  <si>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</si>
  <si>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</si>
  <si>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</si>
  <si>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</si>
  <si>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</si>
  <si>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</si>
  <si>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</si>
  <si>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</si>
  <si>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</si>
  <si>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</si>
  <si>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</si>
  <si>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</si>
  <si>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</si>
  <si>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</si>
  <si>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</si>
  <si>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</si>
  <si>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</si>
  <si>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</si>
  <si>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</si>
  <si>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</si>
  <si>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</si>
  <si>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</si>
  <si>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</si>
  <si>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</si>
  <si>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</si>
  <si>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</si>
  <si>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</si>
  <si>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</si>
  <si>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</si>
  <si>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</si>
  <si>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</si>
  <si>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</si>
  <si>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</si>
  <si>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</si>
  <si>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</si>
  <si>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</si>
  <si>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</si>
  <si>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</si>
  <si>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</si>
  <si>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</si>
  <si>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</si>
  <si>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</si>
  <si>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</si>
  <si>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</si>
  <si>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</si>
  <si>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</si>
  <si>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</si>
  <si>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</si>
  <si>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</si>
  <si>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</si>
  <si>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</si>
  <si>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</si>
  <si>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</si>
  <si>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</si>
  <si>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</si>
  <si>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</si>
  <si>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</si>
  <si>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</si>
  <si>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</si>
  <si>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</si>
  <si>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2018/07/28-2018/08/25</t>
    <phoneticPr fontId="14" type="noConversion"/>
  </si>
  <si>
    <t>22</t>
    <phoneticPr fontId="14" type="noConversion"/>
  </si>
  <si>
    <t>54</t>
    <phoneticPr fontId="14" type="noConversion"/>
  </si>
  <si>
    <t>S246省道4#左幅1 2立柱</t>
    <phoneticPr fontId="14" type="noConversion"/>
  </si>
  <si>
    <t>539</t>
    <phoneticPr fontId="14" type="noConversion"/>
  </si>
  <si>
    <t>35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</si>
</sst>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workbookViewId="0">
      <selection activeCell="K18" sqref="K18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33" t="s">
        <v>0</v>
      </c>
      <c r="N1" s="33"/>
      <c r="O1" s="33"/>
      <c r="P1" s="48" t="s">
        <v>91</v>
      </c>
      <c r="Q1" s="50" t="s">
        <v>102</v>
      </c>
      <c r="R1" s="14" t="s">
        <v>94</v>
      </c>
    </row>
    <row r="2" spans="1:23" ht="14.15" customHeight="1" x14ac:dyDescent="0.25">
      <c r="M2" s="5"/>
      <c r="N2" s="34" t="s">
        <v>1</v>
      </c>
      <c r="O2" s="34"/>
      <c r="P2" s="48"/>
      <c r="Q2" s="48"/>
    </row>
    <row r="3" spans="1:23" ht="25" customHeight="1" x14ac:dyDescent="0.25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 x14ac:dyDescent="0.25">
      <c r="A4" s="38" t="s">
        <v>3</v>
      </c>
      <c r="B4" s="38"/>
      <c r="C4" s="39" t="s">
        <v>4</v>
      </c>
      <c r="D4" s="40"/>
      <c r="E4" s="40"/>
      <c r="F4" s="40"/>
      <c r="G4" s="40"/>
      <c r="H4" s="40"/>
      <c r="I4" s="40"/>
      <c r="J4" s="40"/>
      <c r="K4" s="41" t="s">
        <v>81</v>
      </c>
      <c r="L4" s="41"/>
      <c r="M4" s="40" t="str">
        <f>Q4&amp;P4</f>
        <v>JL-2018-SHY-539</v>
      </c>
      <c r="N4" s="43"/>
      <c r="O4" s="43"/>
      <c r="P4" s="50" t="s">
        <v>101</v>
      </c>
      <c r="Q4" s="48" t="s">
        <v>79</v>
      </c>
      <c r="R4" s="48" t="s">
        <v>80</v>
      </c>
    </row>
    <row r="5" spans="1:23" s="1" customFormat="1" ht="15" customHeight="1" x14ac:dyDescent="0.25">
      <c r="A5" s="38"/>
      <c r="B5" s="38"/>
      <c r="C5" s="40"/>
      <c r="D5" s="40"/>
      <c r="E5" s="40"/>
      <c r="F5" s="40"/>
      <c r="G5" s="40"/>
      <c r="H5" s="40"/>
      <c r="I5" s="40"/>
      <c r="J5" s="40"/>
      <c r="K5" s="42"/>
      <c r="L5" s="42"/>
      <c r="M5" s="44"/>
      <c r="N5" s="44"/>
      <c r="O5" s="44"/>
      <c r="P5" s="50"/>
      <c r="Q5" s="48"/>
      <c r="R5" s="48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1" t="s">
        <v>5</v>
      </c>
      <c r="B6" s="31"/>
      <c r="C6" s="31"/>
      <c r="D6" s="36" t="s">
        <v>100</v>
      </c>
      <c r="E6" s="36"/>
      <c r="F6" s="36"/>
      <c r="G6" s="36"/>
      <c r="H6" s="36"/>
      <c r="I6" s="36"/>
      <c r="J6" s="31"/>
      <c r="K6" s="31"/>
      <c r="L6" s="37" t="s">
        <v>6</v>
      </c>
      <c r="M6" s="37"/>
      <c r="N6" s="37"/>
      <c r="O6" s="37"/>
      <c r="P6" s="2" t="s">
        <v>95</v>
      </c>
      <c r="R6" s="21">
        <f>(K15+K16+K17)/3</f>
        <v>957.26333333333332</v>
      </c>
      <c r="S6" s="2" t="s">
        <v>7</v>
      </c>
      <c r="T6" s="48"/>
      <c r="U6" s="49"/>
      <c r="V6" s="49"/>
    </row>
    <row r="7" spans="1:23" ht="23" customHeight="1" x14ac:dyDescent="0.25">
      <c r="A7" s="31" t="s">
        <v>8</v>
      </c>
      <c r="B7" s="31"/>
      <c r="C7" s="31"/>
      <c r="D7" s="30" t="s">
        <v>9</v>
      </c>
      <c r="E7" s="30"/>
      <c r="F7" s="30"/>
      <c r="G7" s="30"/>
      <c r="H7" s="30"/>
      <c r="I7" s="30"/>
      <c r="J7" s="31" t="s">
        <v>10</v>
      </c>
      <c r="K7" s="31"/>
      <c r="L7" s="51" t="str">
        <f>R4&amp;P4</f>
        <v xml:space="preserve"> YP-2018-SHY-539</v>
      </c>
      <c r="M7" s="52"/>
      <c r="N7" s="52"/>
      <c r="O7" s="53"/>
      <c r="P7" s="2" t="s">
        <v>11</v>
      </c>
      <c r="Q7" s="14" t="str">
        <f>RIGHT(L7,2)</f>
        <v>39</v>
      </c>
      <c r="R7" s="24">
        <f>(K18+K19+K20)/3</f>
        <v>963.83666666666659</v>
      </c>
      <c r="S7" s="2" t="s">
        <v>87</v>
      </c>
      <c r="T7" s="2" t="s">
        <v>88</v>
      </c>
    </row>
    <row r="8" spans="1:23" ht="23" customHeight="1" x14ac:dyDescent="0.25">
      <c r="A8" s="31" t="s">
        <v>12</v>
      </c>
      <c r="B8" s="31"/>
      <c r="C8" s="31"/>
      <c r="D8" s="30" t="s">
        <v>13</v>
      </c>
      <c r="E8" s="30"/>
      <c r="F8" s="30"/>
      <c r="G8" s="30"/>
      <c r="H8" s="30"/>
      <c r="I8" s="30"/>
      <c r="J8" s="31" t="s">
        <v>14</v>
      </c>
      <c r="K8" s="31"/>
      <c r="L8" s="37" t="s">
        <v>15</v>
      </c>
      <c r="M8" s="37"/>
      <c r="N8" s="37"/>
      <c r="O8" s="37"/>
    </row>
    <row r="9" spans="1:23" ht="23" customHeight="1" x14ac:dyDescent="0.25">
      <c r="A9" s="31" t="s">
        <v>16</v>
      </c>
      <c r="B9" s="31"/>
      <c r="C9" s="31"/>
      <c r="D9" s="30" t="str">
        <f>P3&amp;Q3&amp;R3&amp;S3</f>
        <v>温度：22相对湿度：54</v>
      </c>
      <c r="E9" s="30"/>
      <c r="F9" s="30"/>
      <c r="G9" s="30"/>
      <c r="H9" s="30"/>
      <c r="I9" s="30"/>
      <c r="J9" s="31" t="s">
        <v>17</v>
      </c>
      <c r="K9" s="31"/>
      <c r="L9" s="32" t="s">
        <v>97</v>
      </c>
      <c r="M9" s="32"/>
      <c r="N9" s="32"/>
      <c r="O9" s="32"/>
      <c r="P9" s="2" t="s">
        <v>18</v>
      </c>
      <c r="Q9" s="26"/>
    </row>
    <row r="10" spans="1:23" ht="30" customHeight="1" x14ac:dyDescent="0.25">
      <c r="A10" s="31" t="s">
        <v>19</v>
      </c>
      <c r="B10" s="31"/>
      <c r="C10" s="31"/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23" ht="23" customHeight="1" x14ac:dyDescent="0.25">
      <c r="A11" s="31" t="s">
        <v>21</v>
      </c>
      <c r="B11" s="31"/>
      <c r="C11" s="31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3" ht="22.5" customHeight="1" x14ac:dyDescent="0.25">
      <c r="A12" s="31" t="s">
        <v>23</v>
      </c>
      <c r="B12" s="31" t="s">
        <v>24</v>
      </c>
      <c r="C12" s="31"/>
      <c r="D12" s="31" t="s">
        <v>25</v>
      </c>
      <c r="E12" s="31" t="s">
        <v>26</v>
      </c>
      <c r="F12" s="31" t="s">
        <v>27</v>
      </c>
      <c r="G12" s="31"/>
      <c r="H12" s="31"/>
      <c r="I12" s="31"/>
      <c r="J12" s="31" t="s">
        <v>28</v>
      </c>
      <c r="K12" s="31" t="s">
        <v>29</v>
      </c>
      <c r="L12" s="31" t="s">
        <v>30</v>
      </c>
      <c r="M12" s="31" t="s">
        <v>31</v>
      </c>
      <c r="N12" s="31" t="s">
        <v>32</v>
      </c>
      <c r="O12" s="31" t="s">
        <v>33</v>
      </c>
    </row>
    <row r="13" spans="1:23" ht="27.75" customHeight="1" x14ac:dyDescent="0.25">
      <c r="A13" s="31"/>
      <c r="B13" s="31"/>
      <c r="C13" s="31"/>
      <c r="D13" s="31"/>
      <c r="E13" s="31"/>
      <c r="F13" s="31" t="s">
        <v>34</v>
      </c>
      <c r="G13" s="31"/>
      <c r="H13" s="31" t="s">
        <v>35</v>
      </c>
      <c r="I13" s="31"/>
      <c r="J13" s="31"/>
      <c r="K13" s="31"/>
      <c r="L13" s="31"/>
      <c r="M13" s="31"/>
      <c r="N13" s="31"/>
      <c r="O13" s="31"/>
    </row>
    <row r="14" spans="1:23" ht="27" customHeight="1" x14ac:dyDescent="0.25">
      <c r="A14" s="31"/>
      <c r="B14" s="31"/>
      <c r="C14" s="31"/>
      <c r="D14" s="31"/>
      <c r="E14" s="31"/>
      <c r="F14" s="4" t="s">
        <v>36</v>
      </c>
      <c r="G14" s="4" t="s">
        <v>37</v>
      </c>
      <c r="H14" s="4" t="s">
        <v>36</v>
      </c>
      <c r="I14" s="4" t="s">
        <v>37</v>
      </c>
      <c r="J14" s="31"/>
      <c r="K14" s="31"/>
      <c r="L14" s="31"/>
      <c r="M14" s="31"/>
      <c r="N14" s="31"/>
      <c r="O14" s="31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YP-2018-SHY-539-1</v>
      </c>
      <c r="B15" s="30" t="str">
        <f>R1&amp;Q1</f>
        <v>C35</v>
      </c>
      <c r="C15" s="30"/>
      <c r="D15" s="46" t="str">
        <f>LEFT(L9,P9)</f>
        <v>2018/07/28</v>
      </c>
      <c r="E15" s="37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920.35</v>
      </c>
      <c r="L15" s="17">
        <f>K15/S6</f>
        <v>40.904444444444444</v>
      </c>
      <c r="M15" s="47">
        <f>AVERAGE(L15,L16,L17)</f>
        <v>42.545037037037034</v>
      </c>
      <c r="N15" s="47">
        <f>M15</f>
        <v>42.545037037037034</v>
      </c>
      <c r="O15" s="37" t="s">
        <v>41</v>
      </c>
      <c r="P15" s="14"/>
      <c r="Q15" s="54"/>
      <c r="R15" s="21"/>
    </row>
    <row r="16" spans="1:23" ht="28" customHeight="1" x14ac:dyDescent="0.25">
      <c r="A16" s="28" t="str">
        <f>R4&amp;P4&amp;T5</f>
        <v xml:space="preserve"> YP-2018-SHY-539-2</v>
      </c>
      <c r="B16" s="30"/>
      <c r="C16" s="30"/>
      <c r="D16" s="46"/>
      <c r="E16" s="37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954.76</v>
      </c>
      <c r="L16" s="17">
        <f>K16/S6</f>
        <v>42.433777777777777</v>
      </c>
      <c r="M16" s="47"/>
      <c r="N16" s="47"/>
      <c r="O16" s="37"/>
      <c r="P16" s="14"/>
      <c r="Q16" s="54"/>
      <c r="R16" s="21"/>
    </row>
    <row r="17" spans="1:18" ht="28" customHeight="1" x14ac:dyDescent="0.25">
      <c r="A17" s="28" t="str">
        <f>R4&amp;P4&amp;U5</f>
        <v xml:space="preserve"> YP-2018-SHY-539-3</v>
      </c>
      <c r="B17" s="30"/>
      <c r="C17" s="30"/>
      <c r="D17" s="46"/>
      <c r="E17" s="37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996.68</v>
      </c>
      <c r="L17" s="17">
        <f>K17/S6</f>
        <v>44.296888888888887</v>
      </c>
      <c r="M17" s="47"/>
      <c r="N17" s="47"/>
      <c r="O17" s="37"/>
      <c r="P17" s="14"/>
      <c r="Q17" s="54"/>
      <c r="R17" s="21"/>
    </row>
    <row r="18" spans="1:18" ht="28" customHeight="1" x14ac:dyDescent="0.25">
      <c r="A18" s="28" t="str">
        <f>R4&amp;P4&amp;V5</f>
        <v xml:space="preserve"> YP-2018-SHY-539-4</v>
      </c>
      <c r="B18" s="37" t="str">
        <f>B15</f>
        <v>C35</v>
      </c>
      <c r="C18" s="30"/>
      <c r="D18" s="30" t="str">
        <f>D15</f>
        <v>2018/07/28</v>
      </c>
      <c r="E18" s="37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907.31</v>
      </c>
      <c r="L18" s="17">
        <f>K18/S6</f>
        <v>40.324888888888886</v>
      </c>
      <c r="M18" s="47">
        <f>AVERAGE(L18,L19,L20)</f>
        <v>42.837185185185184</v>
      </c>
      <c r="N18" s="47">
        <f>M18</f>
        <v>42.837185185185184</v>
      </c>
      <c r="O18" s="37" t="s">
        <v>41</v>
      </c>
      <c r="P18" s="14"/>
      <c r="Q18" s="54"/>
      <c r="R18" s="21"/>
    </row>
    <row r="19" spans="1:18" ht="28" customHeight="1" x14ac:dyDescent="0.25">
      <c r="A19" s="28" t="str">
        <f>R4&amp;P4&amp;S7</f>
        <v xml:space="preserve"> YP-2018-SHY-539-5</v>
      </c>
      <c r="B19" s="30"/>
      <c r="C19" s="30"/>
      <c r="D19" s="30"/>
      <c r="E19" s="37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963.6</v>
      </c>
      <c r="L19" s="17">
        <f>K19/S6</f>
        <v>42.826666666666668</v>
      </c>
      <c r="M19" s="47"/>
      <c r="N19" s="47"/>
      <c r="O19" s="37"/>
      <c r="P19" s="14"/>
      <c r="Q19" s="54"/>
      <c r="R19" s="21"/>
    </row>
    <row r="20" spans="1:18" ht="28" customHeight="1" x14ac:dyDescent="0.25">
      <c r="A20" s="28" t="str">
        <f>R4&amp;P4&amp;T7</f>
        <v xml:space="preserve"> YP-2018-SHY-539-6</v>
      </c>
      <c r="B20" s="30"/>
      <c r="C20" s="30"/>
      <c r="D20" s="30"/>
      <c r="E20" s="37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1020.6</v>
      </c>
      <c r="L20" s="17">
        <f>K20/S6</f>
        <v>45.36</v>
      </c>
      <c r="M20" s="47"/>
      <c r="N20" s="47"/>
      <c r="O20" s="37"/>
      <c r="P20" s="14"/>
      <c r="Q20" s="54"/>
      <c r="R20" s="21"/>
    </row>
    <row r="21" spans="1:18" ht="28" customHeight="1" x14ac:dyDescent="0.25">
      <c r="A21" s="15" t="s">
        <v>6</v>
      </c>
      <c r="B21" s="37" t="s">
        <v>6</v>
      </c>
      <c r="C21" s="37"/>
      <c r="D21" s="37" t="s">
        <v>6</v>
      </c>
      <c r="E21" s="37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7" t="s">
        <v>6</v>
      </c>
      <c r="N21" s="37" t="s">
        <v>6</v>
      </c>
      <c r="O21" s="37" t="s">
        <v>6</v>
      </c>
      <c r="P21" s="14"/>
      <c r="Q21" s="54"/>
      <c r="R21" s="21"/>
    </row>
    <row r="22" spans="1:18" ht="28" customHeight="1" x14ac:dyDescent="0.25">
      <c r="A22" s="15" t="s">
        <v>6</v>
      </c>
      <c r="B22" s="37"/>
      <c r="C22" s="37"/>
      <c r="D22" s="37"/>
      <c r="E22" s="37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7"/>
      <c r="N22" s="37"/>
      <c r="O22" s="37"/>
      <c r="P22" s="14"/>
      <c r="Q22" s="54"/>
      <c r="R22" s="21"/>
    </row>
    <row r="23" spans="1:18" ht="28" customHeight="1" x14ac:dyDescent="0.25">
      <c r="A23" s="15" t="s">
        <v>6</v>
      </c>
      <c r="B23" s="37"/>
      <c r="C23" s="37"/>
      <c r="D23" s="37"/>
      <c r="E23" s="37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7"/>
      <c r="N23" s="37"/>
      <c r="O23" s="37"/>
      <c r="P23" s="14"/>
      <c r="Q23" s="54"/>
      <c r="R23" s="21"/>
    </row>
    <row r="24" spans="1:18" ht="28" customHeight="1" x14ac:dyDescent="0.25">
      <c r="A24" s="15" t="s">
        <v>6</v>
      </c>
      <c r="B24" s="37" t="s">
        <v>6</v>
      </c>
      <c r="C24" s="37"/>
      <c r="D24" s="37" t="s">
        <v>6</v>
      </c>
      <c r="E24" s="37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7" t="s">
        <v>6</v>
      </c>
      <c r="N24" s="37" t="s">
        <v>6</v>
      </c>
      <c r="O24" s="37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7"/>
      <c r="C25" s="37"/>
      <c r="D25" s="37"/>
      <c r="E25" s="37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7"/>
      <c r="N25" s="37"/>
      <c r="O25" s="37"/>
    </row>
    <row r="26" spans="1:18" ht="28" customHeight="1" x14ac:dyDescent="0.25">
      <c r="A26" s="15" t="s">
        <v>6</v>
      </c>
      <c r="B26" s="37"/>
      <c r="C26" s="37"/>
      <c r="D26" s="37"/>
      <c r="E26" s="37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7"/>
      <c r="N26" s="37"/>
      <c r="O26" s="37"/>
    </row>
    <row r="27" spans="1:18" s="3" customFormat="1" ht="21" customHeight="1" x14ac:dyDescent="0.25">
      <c r="A27" s="31" t="s">
        <v>42</v>
      </c>
      <c r="B27" s="31"/>
      <c r="C27" s="31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5" t="s">
        <v>43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55" t="s">
        <v>46</v>
      </c>
      <c r="BI1" s="55"/>
      <c r="BJ1" s="55" t="s">
        <v>47</v>
      </c>
      <c r="BK1" s="55"/>
      <c r="BL1" s="55"/>
      <c r="BM1" s="55" t="s">
        <v>48</v>
      </c>
      <c r="BN1" s="55"/>
      <c r="BP1" s="55" t="s">
        <v>49</v>
      </c>
      <c r="BQ1" s="55"/>
      <c r="BR1" s="55" t="s">
        <v>47</v>
      </c>
      <c r="BS1" s="55"/>
      <c r="BT1" s="55"/>
      <c r="BU1" s="55" t="s">
        <v>48</v>
      </c>
      <c r="BV1" s="55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56" t="s">
        <v>50</v>
      </c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spans="4:112" s="6" customFormat="1" ht="8.25" customHeight="1" x14ac:dyDescent="0.25">
      <c r="D3" s="57" t="s">
        <v>51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</row>
    <row r="4" spans="4:112" s="6" customFormat="1" ht="8.25" customHeight="1" x14ac:dyDescent="0.25">
      <c r="D4" s="57"/>
      <c r="E4" s="57"/>
      <c r="F4" s="57"/>
      <c r="G4" s="57"/>
      <c r="H4" s="57"/>
      <c r="I4" s="57"/>
      <c r="J4" s="57"/>
      <c r="K4" s="58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</row>
    <row r="5" spans="4:112" s="6" customFormat="1" ht="8.25" customHeight="1" x14ac:dyDescent="0.25"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59" t="s">
        <v>52</v>
      </c>
      <c r="E7" s="59"/>
      <c r="F7" s="59"/>
      <c r="G7" s="59"/>
      <c r="H7" s="59"/>
      <c r="I7" s="59"/>
      <c r="J7" s="59"/>
      <c r="K7" s="59"/>
      <c r="L7" s="59"/>
      <c r="M7" s="60" t="s">
        <v>4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2" t="str">
        <f>CG8&amp;CP8&amp;DA8</f>
        <v>报告编号：BG-2018-SHY-539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80"/>
      <c r="BX7" s="80"/>
      <c r="BY7" s="80"/>
      <c r="BZ7" s="80"/>
    </row>
    <row r="8" spans="4:112" s="6" customFormat="1" ht="12.75" customHeight="1" x14ac:dyDescent="0.25">
      <c r="D8" s="59"/>
      <c r="E8" s="59"/>
      <c r="F8" s="59"/>
      <c r="G8" s="59"/>
      <c r="H8" s="59"/>
      <c r="I8" s="59"/>
      <c r="J8" s="59"/>
      <c r="K8" s="59"/>
      <c r="L8" s="5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80"/>
      <c r="BX8" s="80"/>
      <c r="BY8" s="80"/>
      <c r="BZ8" s="80"/>
      <c r="CG8" s="76" t="s">
        <v>92</v>
      </c>
      <c r="CH8" s="76"/>
      <c r="CI8" s="76"/>
      <c r="CJ8" s="76"/>
      <c r="CK8" s="76"/>
      <c r="CL8" s="76"/>
      <c r="CM8" s="76"/>
      <c r="CN8" s="76"/>
      <c r="CO8" s="76"/>
      <c r="CP8" s="76" t="s">
        <v>93</v>
      </c>
      <c r="CQ8" s="76"/>
      <c r="CR8" s="76"/>
      <c r="CS8" s="76"/>
      <c r="CT8" s="76"/>
      <c r="CU8" s="76"/>
      <c r="CV8" s="76"/>
      <c r="CW8" s="76"/>
      <c r="CX8" s="76"/>
      <c r="CY8" s="76"/>
      <c r="DA8" s="76" t="str">
        <f>强度记录!P4</f>
        <v>539</v>
      </c>
      <c r="DB8" s="77"/>
      <c r="DC8" s="77"/>
      <c r="DD8" s="77"/>
      <c r="DE8" s="77"/>
      <c r="DF8" s="77"/>
      <c r="DG8" s="77"/>
      <c r="DH8" s="77"/>
    </row>
    <row r="9" spans="4:112" s="6" customFormat="1" ht="6" customHeight="1" x14ac:dyDescent="0.25">
      <c r="D9" s="64" t="s">
        <v>53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 t="s">
        <v>6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6" t="s">
        <v>45</v>
      </c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7" t="s">
        <v>6</v>
      </c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DA9" s="77"/>
      <c r="DB9" s="77"/>
      <c r="DC9" s="77"/>
      <c r="DD9" s="77"/>
      <c r="DE9" s="77"/>
      <c r="DF9" s="77"/>
      <c r="DG9" s="77"/>
      <c r="DH9" s="77"/>
    </row>
    <row r="10" spans="4:112" s="6" customFormat="1" ht="6" customHeight="1" x14ac:dyDescent="0.25"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DA10" s="77"/>
      <c r="DB10" s="77"/>
      <c r="DC10" s="77"/>
      <c r="DD10" s="77"/>
      <c r="DE10" s="77"/>
      <c r="DF10" s="77"/>
      <c r="DG10" s="77"/>
      <c r="DH10" s="77"/>
    </row>
    <row r="11" spans="4:112" s="6" customFormat="1" ht="6" customHeight="1" x14ac:dyDescent="0.25"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DA11" s="77"/>
      <c r="DB11" s="77"/>
      <c r="DC11" s="77"/>
      <c r="DD11" s="77"/>
      <c r="DE11" s="77"/>
      <c r="DF11" s="77"/>
      <c r="DG11" s="77"/>
      <c r="DH11" s="77"/>
    </row>
    <row r="12" spans="4:112" s="6" customFormat="1" ht="6" customHeight="1" x14ac:dyDescent="0.25"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DA12" s="77"/>
      <c r="DB12" s="77"/>
      <c r="DC12" s="77"/>
      <c r="DD12" s="77"/>
      <c r="DE12" s="77"/>
      <c r="DF12" s="77"/>
      <c r="DG12" s="77"/>
      <c r="DH12" s="77"/>
    </row>
    <row r="13" spans="4:112" s="6" customFormat="1" ht="6" customHeight="1" x14ac:dyDescent="0.25">
      <c r="D13" s="64" t="s">
        <v>54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 t="s">
        <v>55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4" t="s">
        <v>10</v>
      </c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8" t="str">
        <f>强度记录!L7</f>
        <v xml:space="preserve"> YP-2018-SHY-539</v>
      </c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</row>
    <row r="14" spans="4:112" s="6" customFormat="1" ht="6" customHeight="1" x14ac:dyDescent="0.25"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</row>
    <row r="15" spans="4:112" s="6" customFormat="1" ht="6" customHeight="1" x14ac:dyDescent="0.25"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</row>
    <row r="16" spans="4:112" s="6" customFormat="1" ht="6" customHeight="1" x14ac:dyDescent="0.25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</row>
    <row r="17" spans="4:94" s="6" customFormat="1" ht="6" customHeight="1" x14ac:dyDescent="0.25">
      <c r="D17" s="64" t="s">
        <v>5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9" t="str">
        <f>强度记录!D6</f>
        <v>S246省道4#左幅1 2立柱</v>
      </c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4" t="s">
        <v>14</v>
      </c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7" t="s">
        <v>15</v>
      </c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</row>
    <row r="18" spans="4:94" s="6" customFormat="1" ht="6" customHeight="1" x14ac:dyDescent="0.25"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</row>
    <row r="19" spans="4:94" s="6" customFormat="1" ht="6" customHeight="1" x14ac:dyDescent="0.25"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0" spans="4:94" s="6" customFormat="1" ht="6" customHeight="1" x14ac:dyDescent="0.25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</row>
    <row r="21" spans="4:94" s="6" customFormat="1" ht="6" customHeight="1" x14ac:dyDescent="0.25">
      <c r="D21" s="64" t="s">
        <v>56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 t="s">
        <v>57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4" t="s">
        <v>12</v>
      </c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7" t="s">
        <v>13</v>
      </c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</row>
    <row r="22" spans="4:94" s="6" customFormat="1" ht="6" customHeight="1" x14ac:dyDescent="0.25"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</row>
    <row r="23" spans="4:94" s="6" customFormat="1" ht="6" customHeight="1" x14ac:dyDescent="0.25"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</row>
    <row r="24" spans="4:94" s="6" customFormat="1" ht="6" customHeight="1" x14ac:dyDescent="0.25"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</row>
    <row r="25" spans="4:94" s="6" customFormat="1" ht="6" customHeight="1" x14ac:dyDescent="0.25">
      <c r="D25" s="64" t="s">
        <v>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 t="s">
        <v>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4" t="s">
        <v>58</v>
      </c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7" t="s">
        <v>59</v>
      </c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</row>
    <row r="26" spans="4:94" s="6" customFormat="1" ht="6" customHeight="1" x14ac:dyDescent="0.25"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</row>
    <row r="27" spans="4:94" s="6" customFormat="1" ht="6" customHeight="1" x14ac:dyDescent="0.25"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</row>
    <row r="28" spans="4:94" s="6" customFormat="1" ht="6" customHeight="1" x14ac:dyDescent="0.25"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</row>
    <row r="29" spans="4:94" s="6" customFormat="1" ht="12" customHeight="1" x14ac:dyDescent="0.25">
      <c r="D29" s="64" t="s">
        <v>19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65" t="s">
        <v>20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78" t="str">
        <f>强度记录!Q1</f>
        <v>35</v>
      </c>
      <c r="BX29" s="79"/>
      <c r="BY29" s="79"/>
      <c r="BZ29" s="79"/>
      <c r="CA29" s="80"/>
      <c r="CB29" s="80"/>
      <c r="CC29" s="80"/>
      <c r="CD29" s="80"/>
      <c r="CE29" s="80"/>
      <c r="CF29" s="80"/>
      <c r="CG29" s="80"/>
      <c r="CH29" s="80"/>
    </row>
    <row r="30" spans="4:94" s="6" customFormat="1" ht="12" customHeight="1" x14ac:dyDescent="0.25"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79"/>
      <c r="BX30" s="79"/>
      <c r="BY30" s="79"/>
      <c r="BZ30" s="79"/>
      <c r="CA30" s="80"/>
      <c r="CB30" s="80"/>
      <c r="CC30" s="80"/>
      <c r="CD30" s="80"/>
      <c r="CE30" s="80"/>
      <c r="CF30" s="80"/>
      <c r="CG30" s="80"/>
      <c r="CH30" s="80"/>
    </row>
    <row r="31" spans="4:94" s="6" customFormat="1" ht="12" customHeight="1" x14ac:dyDescent="0.25"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79"/>
      <c r="BX31" s="79"/>
      <c r="BY31" s="79"/>
      <c r="BZ31" s="79"/>
      <c r="CA31" s="80"/>
      <c r="CB31" s="80"/>
      <c r="CC31" s="80"/>
      <c r="CD31" s="80"/>
      <c r="CE31" s="80"/>
      <c r="CF31" s="80"/>
      <c r="CG31" s="80"/>
      <c r="CH31" s="80"/>
    </row>
    <row r="32" spans="4:94" s="6" customFormat="1" ht="7.4" customHeight="1" x14ac:dyDescent="0.25">
      <c r="D32" s="64" t="s">
        <v>60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CA32" s="76" t="s">
        <v>82</v>
      </c>
      <c r="CB32" s="76"/>
      <c r="CC32" s="76"/>
      <c r="CD32" s="76"/>
      <c r="CE32" s="76"/>
      <c r="CF32" s="76"/>
      <c r="CK32" s="76" t="str">
        <f>强度记录!Q1</f>
        <v>35</v>
      </c>
      <c r="CL32" s="77"/>
      <c r="CM32" s="77"/>
      <c r="CN32" s="77"/>
      <c r="CO32" s="77"/>
      <c r="CP32" s="77"/>
    </row>
    <row r="33" spans="4:96" s="6" customFormat="1" ht="7.4" customHeight="1" x14ac:dyDescent="0.25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CA33" s="76"/>
      <c r="CB33" s="76"/>
      <c r="CC33" s="76"/>
      <c r="CD33" s="76"/>
      <c r="CE33" s="76"/>
      <c r="CF33" s="76"/>
      <c r="CK33" s="77"/>
      <c r="CL33" s="77"/>
      <c r="CM33" s="77"/>
      <c r="CN33" s="77"/>
      <c r="CO33" s="77"/>
      <c r="CP33" s="77"/>
    </row>
    <row r="34" spans="4:96" s="6" customFormat="1" ht="7.4" customHeight="1" x14ac:dyDescent="0.25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CA34" s="76"/>
      <c r="CB34" s="76"/>
      <c r="CC34" s="76"/>
      <c r="CD34" s="76"/>
      <c r="CE34" s="76"/>
      <c r="CF34" s="76"/>
      <c r="CK34" s="77"/>
      <c r="CL34" s="77"/>
      <c r="CM34" s="77"/>
      <c r="CN34" s="77"/>
      <c r="CO34" s="77"/>
      <c r="CP34" s="77"/>
    </row>
    <row r="35" spans="4:96" s="6" customFormat="1" ht="7.4" customHeight="1" x14ac:dyDescent="0.25">
      <c r="D35" s="64" t="s">
        <v>23</v>
      </c>
      <c r="E35" s="64"/>
      <c r="F35" s="64"/>
      <c r="G35" s="64"/>
      <c r="H35" s="64"/>
      <c r="I35" s="64"/>
      <c r="J35" s="64"/>
      <c r="K35" s="64"/>
      <c r="L35" s="64"/>
      <c r="M35" s="64" t="s">
        <v>61</v>
      </c>
      <c r="N35" s="64"/>
      <c r="O35" s="64"/>
      <c r="P35" s="64"/>
      <c r="Q35" s="64"/>
      <c r="R35" s="64"/>
      <c r="S35" s="64"/>
      <c r="T35" s="64" t="s">
        <v>26</v>
      </c>
      <c r="U35" s="64"/>
      <c r="V35" s="64"/>
      <c r="W35" s="64"/>
      <c r="X35" s="64"/>
      <c r="Y35" s="64"/>
      <c r="Z35" s="64" t="s">
        <v>33</v>
      </c>
      <c r="AA35" s="64"/>
      <c r="AB35" s="64"/>
      <c r="AC35" s="64"/>
      <c r="AD35" s="64"/>
      <c r="AE35" s="64"/>
      <c r="AF35" s="64"/>
      <c r="AG35" s="64"/>
      <c r="AH35" s="81" t="s">
        <v>62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64" t="s">
        <v>63</v>
      </c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 t="s">
        <v>64</v>
      </c>
      <c r="BH35" s="64"/>
      <c r="BI35" s="64"/>
      <c r="BJ35" s="64"/>
      <c r="BK35" s="64"/>
      <c r="BL35" s="64"/>
      <c r="BM35" s="64"/>
      <c r="BN35" s="64"/>
      <c r="BO35" s="64" t="s">
        <v>42</v>
      </c>
      <c r="BP35" s="64"/>
      <c r="BQ35" s="64"/>
      <c r="BR35" s="64"/>
      <c r="BS35" s="64"/>
      <c r="BT35" s="64"/>
      <c r="BU35" s="64"/>
      <c r="BV35" s="64"/>
      <c r="CA35" s="76"/>
      <c r="CB35" s="76"/>
      <c r="CC35" s="76"/>
      <c r="CD35" s="76"/>
      <c r="CE35" s="76"/>
      <c r="CF35" s="76"/>
      <c r="CK35" s="77"/>
      <c r="CL35" s="77"/>
      <c r="CM35" s="77"/>
      <c r="CN35" s="77"/>
      <c r="CO35" s="77"/>
      <c r="CP35" s="77"/>
    </row>
    <row r="36" spans="4:96" s="6" customFormat="1" ht="7.4" customHeight="1" x14ac:dyDescent="0.25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CA36" s="76"/>
      <c r="CB36" s="76"/>
      <c r="CC36" s="76"/>
      <c r="CD36" s="76"/>
      <c r="CE36" s="76"/>
      <c r="CF36" s="76"/>
      <c r="CK36" s="77"/>
      <c r="CL36" s="77"/>
      <c r="CM36" s="77"/>
      <c r="CN36" s="77"/>
      <c r="CO36" s="77"/>
      <c r="CP36" s="77"/>
    </row>
    <row r="37" spans="4:96" s="6" customFormat="1" ht="7.4" customHeight="1" x14ac:dyDescent="0.25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CA37" s="76"/>
      <c r="CB37" s="76"/>
      <c r="CC37" s="76"/>
      <c r="CD37" s="76"/>
      <c r="CE37" s="76"/>
      <c r="CF37" s="76"/>
    </row>
    <row r="38" spans="4:96" s="6" customFormat="1" ht="7.5" customHeight="1" x14ac:dyDescent="0.25">
      <c r="D38" s="74" t="str">
        <f>强度记录!A15</f>
        <v xml:space="preserve"> YP-2018-SHY-539-1</v>
      </c>
      <c r="E38" s="74"/>
      <c r="F38" s="74"/>
      <c r="G38" s="74"/>
      <c r="H38" s="74"/>
      <c r="I38" s="74"/>
      <c r="J38" s="74"/>
      <c r="K38" s="74"/>
      <c r="L38" s="74"/>
      <c r="M38" s="68" t="str">
        <f>强度记录!L9</f>
        <v>2018/07/28-2018/08/25</v>
      </c>
      <c r="N38" s="68"/>
      <c r="O38" s="68"/>
      <c r="P38" s="68"/>
      <c r="Q38" s="68"/>
      <c r="R38" s="68"/>
      <c r="S38" s="68"/>
      <c r="T38" s="67" t="s">
        <v>38</v>
      </c>
      <c r="U38" s="67"/>
      <c r="V38" s="67"/>
      <c r="W38" s="67"/>
      <c r="X38" s="67"/>
      <c r="Y38" s="67"/>
      <c r="Z38" s="67" t="s">
        <v>41</v>
      </c>
      <c r="AA38" s="67"/>
      <c r="AB38" s="67"/>
      <c r="AC38" s="67"/>
      <c r="AD38" s="67"/>
      <c r="AE38" s="67"/>
      <c r="AF38" s="67"/>
      <c r="AG38" s="67"/>
      <c r="AH38" s="71" t="str">
        <f>CA32&amp;CK32</f>
        <v>≥35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2">
        <f>强度记录!L15</f>
        <v>40.904444444444444</v>
      </c>
      <c r="AT38" s="72"/>
      <c r="AU38" s="72"/>
      <c r="AV38" s="72"/>
      <c r="AW38" s="72"/>
      <c r="AX38" s="72"/>
      <c r="AY38" s="72"/>
      <c r="AZ38" s="72"/>
      <c r="BA38" s="72">
        <f>强度记录!M15</f>
        <v>42.545037037037034</v>
      </c>
      <c r="BB38" s="72"/>
      <c r="BC38" s="72"/>
      <c r="BD38" s="72"/>
      <c r="BE38" s="72"/>
      <c r="BF38" s="72"/>
      <c r="BG38" s="67" t="s">
        <v>65</v>
      </c>
      <c r="BH38" s="67"/>
      <c r="BI38" s="67"/>
      <c r="BJ38" s="67"/>
      <c r="BK38" s="67"/>
      <c r="BL38" s="67"/>
      <c r="BM38" s="67"/>
      <c r="BN38" s="67"/>
      <c r="BO38" s="72">
        <f>ROUND(BA38/BW$29*100,1)</f>
        <v>121.6</v>
      </c>
      <c r="BP38" s="72"/>
      <c r="BQ38" s="72"/>
      <c r="BR38" s="72"/>
      <c r="BS38" s="72"/>
      <c r="BT38" s="72"/>
      <c r="BU38" s="72"/>
      <c r="BV38" s="72"/>
      <c r="CR38" s="6" t="s">
        <v>66</v>
      </c>
    </row>
    <row r="39" spans="4:96" s="6" customFormat="1" ht="7.5" customHeight="1" x14ac:dyDescent="0.25">
      <c r="D39" s="74"/>
      <c r="E39" s="74"/>
      <c r="F39" s="74"/>
      <c r="G39" s="74"/>
      <c r="H39" s="74"/>
      <c r="I39" s="74"/>
      <c r="J39" s="74"/>
      <c r="K39" s="74"/>
      <c r="L39" s="74"/>
      <c r="M39" s="68"/>
      <c r="N39" s="68"/>
      <c r="O39" s="68"/>
      <c r="P39" s="68"/>
      <c r="Q39" s="68"/>
      <c r="R39" s="68"/>
      <c r="S39" s="68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67"/>
      <c r="BH39" s="67"/>
      <c r="BI39" s="67"/>
      <c r="BJ39" s="67"/>
      <c r="BK39" s="67"/>
      <c r="BL39" s="67"/>
      <c r="BM39" s="67"/>
      <c r="BN39" s="67"/>
      <c r="BO39" s="72"/>
      <c r="BP39" s="72"/>
      <c r="BQ39" s="72"/>
      <c r="BR39" s="72"/>
      <c r="BS39" s="72"/>
      <c r="BT39" s="72"/>
      <c r="BU39" s="72"/>
      <c r="BV39" s="72"/>
    </row>
    <row r="40" spans="4:96" s="6" customFormat="1" ht="7.5" customHeight="1" x14ac:dyDescent="0.25">
      <c r="D40" s="74"/>
      <c r="E40" s="74"/>
      <c r="F40" s="74"/>
      <c r="G40" s="74"/>
      <c r="H40" s="74"/>
      <c r="I40" s="74"/>
      <c r="J40" s="74"/>
      <c r="K40" s="74"/>
      <c r="L40" s="74"/>
      <c r="M40" s="68"/>
      <c r="N40" s="68"/>
      <c r="O40" s="68"/>
      <c r="P40" s="68"/>
      <c r="Q40" s="68"/>
      <c r="R40" s="68"/>
      <c r="S40" s="68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67"/>
      <c r="BH40" s="67"/>
      <c r="BI40" s="67"/>
      <c r="BJ40" s="67"/>
      <c r="BK40" s="67"/>
      <c r="BL40" s="67"/>
      <c r="BM40" s="67"/>
      <c r="BN40" s="67"/>
      <c r="BO40" s="72"/>
      <c r="BP40" s="72"/>
      <c r="BQ40" s="72"/>
      <c r="BR40" s="72"/>
      <c r="BS40" s="72"/>
      <c r="BT40" s="72"/>
      <c r="BU40" s="72"/>
      <c r="BV40" s="72"/>
    </row>
    <row r="41" spans="4:96" s="6" customFormat="1" ht="7.5" customHeight="1" x14ac:dyDescent="0.25">
      <c r="D41" s="74" t="str">
        <f>强度记录!A16</f>
        <v xml:space="preserve"> YP-2018-SHY-539-2</v>
      </c>
      <c r="E41" s="74"/>
      <c r="F41" s="74"/>
      <c r="G41" s="74"/>
      <c r="H41" s="74"/>
      <c r="I41" s="74"/>
      <c r="J41" s="74"/>
      <c r="K41" s="74"/>
      <c r="L41" s="74"/>
      <c r="M41" s="68"/>
      <c r="N41" s="68"/>
      <c r="O41" s="68"/>
      <c r="P41" s="68"/>
      <c r="Q41" s="68"/>
      <c r="R41" s="68"/>
      <c r="S41" s="68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2">
        <f>强度记录!L16</f>
        <v>42.433777777777777</v>
      </c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67"/>
      <c r="BH41" s="67"/>
      <c r="BI41" s="67"/>
      <c r="BJ41" s="67"/>
      <c r="BK41" s="67"/>
      <c r="BL41" s="67"/>
      <c r="BM41" s="67"/>
      <c r="BN41" s="67"/>
      <c r="BO41" s="72"/>
      <c r="BP41" s="72"/>
      <c r="BQ41" s="72"/>
      <c r="BR41" s="72"/>
      <c r="BS41" s="72"/>
      <c r="BT41" s="72"/>
      <c r="BU41" s="72"/>
      <c r="BV41" s="72"/>
    </row>
    <row r="42" spans="4:96" s="6" customFormat="1" ht="7.5" customHeight="1" x14ac:dyDescent="0.25">
      <c r="D42" s="74"/>
      <c r="E42" s="74"/>
      <c r="F42" s="74"/>
      <c r="G42" s="74"/>
      <c r="H42" s="74"/>
      <c r="I42" s="74"/>
      <c r="J42" s="74"/>
      <c r="K42" s="74"/>
      <c r="L42" s="74"/>
      <c r="M42" s="68"/>
      <c r="N42" s="68"/>
      <c r="O42" s="68"/>
      <c r="P42" s="68"/>
      <c r="Q42" s="68"/>
      <c r="R42" s="68"/>
      <c r="S42" s="68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67"/>
      <c r="BH42" s="67"/>
      <c r="BI42" s="67"/>
      <c r="BJ42" s="67"/>
      <c r="BK42" s="67"/>
      <c r="BL42" s="67"/>
      <c r="BM42" s="67"/>
      <c r="BN42" s="67"/>
      <c r="BO42" s="72"/>
      <c r="BP42" s="72"/>
      <c r="BQ42" s="72"/>
      <c r="BR42" s="72"/>
      <c r="BS42" s="72"/>
      <c r="BT42" s="72"/>
      <c r="BU42" s="72"/>
      <c r="BV42" s="72"/>
    </row>
    <row r="43" spans="4:96" s="6" customFormat="1" ht="7.5" customHeight="1" x14ac:dyDescent="0.25">
      <c r="D43" s="74"/>
      <c r="E43" s="74"/>
      <c r="F43" s="74"/>
      <c r="G43" s="74"/>
      <c r="H43" s="74"/>
      <c r="I43" s="74"/>
      <c r="J43" s="74"/>
      <c r="K43" s="74"/>
      <c r="L43" s="74"/>
      <c r="M43" s="68"/>
      <c r="N43" s="68"/>
      <c r="O43" s="68"/>
      <c r="P43" s="68"/>
      <c r="Q43" s="68"/>
      <c r="R43" s="68"/>
      <c r="S43" s="68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67"/>
      <c r="BH43" s="67"/>
      <c r="BI43" s="67"/>
      <c r="BJ43" s="67"/>
      <c r="BK43" s="67"/>
      <c r="BL43" s="67"/>
      <c r="BM43" s="67"/>
      <c r="BN43" s="67"/>
      <c r="BO43" s="72"/>
      <c r="BP43" s="72"/>
      <c r="BQ43" s="72"/>
      <c r="BR43" s="72"/>
      <c r="BS43" s="72"/>
      <c r="BT43" s="72"/>
      <c r="BU43" s="72"/>
      <c r="BV43" s="72"/>
    </row>
    <row r="44" spans="4:96" s="6" customFormat="1" ht="7.5" customHeight="1" x14ac:dyDescent="0.25">
      <c r="D44" s="74" t="str">
        <f>强度记录!A17</f>
        <v xml:space="preserve"> YP-2018-SHY-539-3</v>
      </c>
      <c r="E44" s="74"/>
      <c r="F44" s="74"/>
      <c r="G44" s="74"/>
      <c r="H44" s="74"/>
      <c r="I44" s="74"/>
      <c r="J44" s="74"/>
      <c r="K44" s="74"/>
      <c r="L44" s="74"/>
      <c r="M44" s="68"/>
      <c r="N44" s="68"/>
      <c r="O44" s="68"/>
      <c r="P44" s="68"/>
      <c r="Q44" s="68"/>
      <c r="R44" s="68"/>
      <c r="S44" s="68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2">
        <f>强度记录!L17</f>
        <v>44.296888888888887</v>
      </c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67"/>
      <c r="BH44" s="67"/>
      <c r="BI44" s="67"/>
      <c r="BJ44" s="67"/>
      <c r="BK44" s="67"/>
      <c r="BL44" s="67"/>
      <c r="BM44" s="67"/>
      <c r="BN44" s="67"/>
      <c r="BO44" s="72"/>
      <c r="BP44" s="72"/>
      <c r="BQ44" s="72"/>
      <c r="BR44" s="72"/>
      <c r="BS44" s="72"/>
      <c r="BT44" s="72"/>
      <c r="BU44" s="72"/>
      <c r="BV44" s="72"/>
    </row>
    <row r="45" spans="4:96" s="6" customFormat="1" ht="7.5" customHeight="1" x14ac:dyDescent="0.25">
      <c r="D45" s="74"/>
      <c r="E45" s="74"/>
      <c r="F45" s="74"/>
      <c r="G45" s="74"/>
      <c r="H45" s="74"/>
      <c r="I45" s="74"/>
      <c r="J45" s="74"/>
      <c r="K45" s="74"/>
      <c r="L45" s="74"/>
      <c r="M45" s="68"/>
      <c r="N45" s="68"/>
      <c r="O45" s="68"/>
      <c r="P45" s="68"/>
      <c r="Q45" s="68"/>
      <c r="R45" s="68"/>
      <c r="S45" s="68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67"/>
      <c r="BH45" s="67"/>
      <c r="BI45" s="67"/>
      <c r="BJ45" s="67"/>
      <c r="BK45" s="67"/>
      <c r="BL45" s="67"/>
      <c r="BM45" s="67"/>
      <c r="BN45" s="67"/>
      <c r="BO45" s="72"/>
      <c r="BP45" s="72"/>
      <c r="BQ45" s="72"/>
      <c r="BR45" s="72"/>
      <c r="BS45" s="72"/>
      <c r="BT45" s="72"/>
      <c r="BU45" s="72"/>
      <c r="BV45" s="72"/>
    </row>
    <row r="46" spans="4:96" s="6" customFormat="1" ht="7.5" customHeight="1" x14ac:dyDescent="0.25">
      <c r="D46" s="74"/>
      <c r="E46" s="74"/>
      <c r="F46" s="74"/>
      <c r="G46" s="74"/>
      <c r="H46" s="74"/>
      <c r="I46" s="74"/>
      <c r="J46" s="74"/>
      <c r="K46" s="74"/>
      <c r="L46" s="74"/>
      <c r="M46" s="68"/>
      <c r="N46" s="68"/>
      <c r="O46" s="68"/>
      <c r="P46" s="68"/>
      <c r="Q46" s="68"/>
      <c r="R46" s="68"/>
      <c r="S46" s="68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67"/>
      <c r="BH46" s="67"/>
      <c r="BI46" s="67"/>
      <c r="BJ46" s="67"/>
      <c r="BK46" s="67"/>
      <c r="BL46" s="67"/>
      <c r="BM46" s="67"/>
      <c r="BN46" s="67"/>
      <c r="BO46" s="72"/>
      <c r="BP46" s="72"/>
      <c r="BQ46" s="72"/>
      <c r="BR46" s="72"/>
      <c r="BS46" s="72"/>
      <c r="BT46" s="72"/>
      <c r="BU46" s="72"/>
      <c r="BV46" s="72"/>
    </row>
    <row r="47" spans="4:96" s="6" customFormat="1" ht="7.5" customHeight="1" x14ac:dyDescent="0.25">
      <c r="D47" s="74" t="str">
        <f>强度记录!A18</f>
        <v xml:space="preserve"> YP-2018-SHY-539-4</v>
      </c>
      <c r="E47" s="74"/>
      <c r="F47" s="74"/>
      <c r="G47" s="74"/>
      <c r="H47" s="74"/>
      <c r="I47" s="74"/>
      <c r="J47" s="74"/>
      <c r="K47" s="74"/>
      <c r="L47" s="74"/>
      <c r="M47" s="68" t="str">
        <f>M38</f>
        <v>2018/07/28-2018/08/25</v>
      </c>
      <c r="N47" s="68"/>
      <c r="O47" s="68"/>
      <c r="P47" s="68"/>
      <c r="Q47" s="68"/>
      <c r="R47" s="68"/>
      <c r="S47" s="68"/>
      <c r="T47" s="67" t="s">
        <v>38</v>
      </c>
      <c r="U47" s="67"/>
      <c r="V47" s="67"/>
      <c r="W47" s="67"/>
      <c r="X47" s="67"/>
      <c r="Y47" s="67"/>
      <c r="Z47" s="67" t="s">
        <v>41</v>
      </c>
      <c r="AA47" s="67"/>
      <c r="AB47" s="67"/>
      <c r="AC47" s="67"/>
      <c r="AD47" s="67"/>
      <c r="AE47" s="67"/>
      <c r="AF47" s="67"/>
      <c r="AG47" s="67"/>
      <c r="AH47" s="71" t="str">
        <f>CA32&amp;CK32</f>
        <v>≥35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2">
        <f>强度记录!L18</f>
        <v>40.324888888888886</v>
      </c>
      <c r="AT47" s="72"/>
      <c r="AU47" s="72"/>
      <c r="AV47" s="72"/>
      <c r="AW47" s="72"/>
      <c r="AX47" s="72"/>
      <c r="AY47" s="72"/>
      <c r="AZ47" s="72"/>
      <c r="BA47" s="72">
        <f>强度记录!M18</f>
        <v>42.837185185185184</v>
      </c>
      <c r="BB47" s="72"/>
      <c r="BC47" s="72"/>
      <c r="BD47" s="72"/>
      <c r="BE47" s="72"/>
      <c r="BF47" s="72"/>
      <c r="BG47" s="67" t="s">
        <v>65</v>
      </c>
      <c r="BH47" s="67"/>
      <c r="BI47" s="67"/>
      <c r="BJ47" s="67"/>
      <c r="BK47" s="67"/>
      <c r="BL47" s="67"/>
      <c r="BM47" s="67"/>
      <c r="BN47" s="67"/>
      <c r="BO47" s="72">
        <f>ROUND(BA47/BW$29*100,1)</f>
        <v>122.4</v>
      </c>
      <c r="BP47" s="72"/>
      <c r="BQ47" s="72"/>
      <c r="BR47" s="72"/>
      <c r="BS47" s="72"/>
      <c r="BT47" s="72"/>
      <c r="BU47" s="72"/>
      <c r="BV47" s="72"/>
    </row>
    <row r="48" spans="4:96" s="6" customFormat="1" ht="7.5" customHeight="1" x14ac:dyDescent="0.25">
      <c r="D48" s="74"/>
      <c r="E48" s="74"/>
      <c r="F48" s="74"/>
      <c r="G48" s="74"/>
      <c r="H48" s="74"/>
      <c r="I48" s="74"/>
      <c r="J48" s="74"/>
      <c r="K48" s="74"/>
      <c r="L48" s="74"/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67"/>
      <c r="BH48" s="67"/>
      <c r="BI48" s="67"/>
      <c r="BJ48" s="67"/>
      <c r="BK48" s="67"/>
      <c r="BL48" s="67"/>
      <c r="BM48" s="67"/>
      <c r="BN48" s="67"/>
      <c r="BO48" s="72"/>
      <c r="BP48" s="72"/>
      <c r="BQ48" s="72"/>
      <c r="BR48" s="72"/>
      <c r="BS48" s="72"/>
      <c r="BT48" s="72"/>
      <c r="BU48" s="72"/>
      <c r="BV48" s="72"/>
    </row>
    <row r="49" spans="4:74" s="6" customFormat="1" ht="7.5" customHeight="1" x14ac:dyDescent="0.25">
      <c r="D49" s="74"/>
      <c r="E49" s="74"/>
      <c r="F49" s="74"/>
      <c r="G49" s="74"/>
      <c r="H49" s="74"/>
      <c r="I49" s="74"/>
      <c r="J49" s="74"/>
      <c r="K49" s="74"/>
      <c r="L49" s="74"/>
      <c r="M49" s="68"/>
      <c r="N49" s="68"/>
      <c r="O49" s="68"/>
      <c r="P49" s="68"/>
      <c r="Q49" s="68"/>
      <c r="R49" s="68"/>
      <c r="S49" s="68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67"/>
      <c r="BH49" s="67"/>
      <c r="BI49" s="67"/>
      <c r="BJ49" s="67"/>
      <c r="BK49" s="67"/>
      <c r="BL49" s="67"/>
      <c r="BM49" s="67"/>
      <c r="BN49" s="67"/>
      <c r="BO49" s="72"/>
      <c r="BP49" s="72"/>
      <c r="BQ49" s="72"/>
      <c r="BR49" s="72"/>
      <c r="BS49" s="72"/>
      <c r="BT49" s="72"/>
      <c r="BU49" s="72"/>
      <c r="BV49" s="72"/>
    </row>
    <row r="50" spans="4:74" s="6" customFormat="1" ht="7.5" customHeight="1" x14ac:dyDescent="0.25">
      <c r="D50" s="74" t="str">
        <f>强度记录!A19</f>
        <v xml:space="preserve"> YP-2018-SHY-539-5</v>
      </c>
      <c r="E50" s="74"/>
      <c r="F50" s="74"/>
      <c r="G50" s="74"/>
      <c r="H50" s="74"/>
      <c r="I50" s="74"/>
      <c r="J50" s="74"/>
      <c r="K50" s="74"/>
      <c r="L50" s="74"/>
      <c r="M50" s="68"/>
      <c r="N50" s="68"/>
      <c r="O50" s="68"/>
      <c r="P50" s="68"/>
      <c r="Q50" s="68"/>
      <c r="R50" s="68"/>
      <c r="S50" s="68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2">
        <f>强度记录!L19</f>
        <v>42.826666666666668</v>
      </c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67"/>
      <c r="BH50" s="67"/>
      <c r="BI50" s="67"/>
      <c r="BJ50" s="67"/>
      <c r="BK50" s="67"/>
      <c r="BL50" s="67"/>
      <c r="BM50" s="67"/>
      <c r="BN50" s="67"/>
      <c r="BO50" s="72"/>
      <c r="BP50" s="72"/>
      <c r="BQ50" s="72"/>
      <c r="BR50" s="72"/>
      <c r="BS50" s="72"/>
      <c r="BT50" s="72"/>
      <c r="BU50" s="72"/>
      <c r="BV50" s="72"/>
    </row>
    <row r="51" spans="4:74" s="6" customFormat="1" ht="7.5" customHeight="1" x14ac:dyDescent="0.25">
      <c r="D51" s="74"/>
      <c r="E51" s="74"/>
      <c r="F51" s="74"/>
      <c r="G51" s="74"/>
      <c r="H51" s="74"/>
      <c r="I51" s="74"/>
      <c r="J51" s="74"/>
      <c r="K51" s="74"/>
      <c r="L51" s="74"/>
      <c r="M51" s="68"/>
      <c r="N51" s="68"/>
      <c r="O51" s="68"/>
      <c r="P51" s="68"/>
      <c r="Q51" s="68"/>
      <c r="R51" s="68"/>
      <c r="S51" s="68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67"/>
      <c r="BH51" s="67"/>
      <c r="BI51" s="67"/>
      <c r="BJ51" s="67"/>
      <c r="BK51" s="67"/>
      <c r="BL51" s="67"/>
      <c r="BM51" s="67"/>
      <c r="BN51" s="67"/>
      <c r="BO51" s="72"/>
      <c r="BP51" s="72"/>
      <c r="BQ51" s="72"/>
      <c r="BR51" s="72"/>
      <c r="BS51" s="72"/>
      <c r="BT51" s="72"/>
      <c r="BU51" s="72"/>
      <c r="BV51" s="72"/>
    </row>
    <row r="52" spans="4:74" s="6" customFormat="1" ht="7.5" customHeight="1" x14ac:dyDescent="0.25">
      <c r="D52" s="74"/>
      <c r="E52" s="74"/>
      <c r="F52" s="74"/>
      <c r="G52" s="74"/>
      <c r="H52" s="74"/>
      <c r="I52" s="74"/>
      <c r="J52" s="74"/>
      <c r="K52" s="74"/>
      <c r="L52" s="74"/>
      <c r="M52" s="68"/>
      <c r="N52" s="68"/>
      <c r="O52" s="68"/>
      <c r="P52" s="68"/>
      <c r="Q52" s="68"/>
      <c r="R52" s="68"/>
      <c r="S52" s="68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67"/>
      <c r="BH52" s="67"/>
      <c r="BI52" s="67"/>
      <c r="BJ52" s="67"/>
      <c r="BK52" s="67"/>
      <c r="BL52" s="67"/>
      <c r="BM52" s="67"/>
      <c r="BN52" s="67"/>
      <c r="BO52" s="72"/>
      <c r="BP52" s="72"/>
      <c r="BQ52" s="72"/>
      <c r="BR52" s="72"/>
      <c r="BS52" s="72"/>
      <c r="BT52" s="72"/>
      <c r="BU52" s="72"/>
      <c r="BV52" s="72"/>
    </row>
    <row r="53" spans="4:74" s="6" customFormat="1" ht="7.5" customHeight="1" x14ac:dyDescent="0.25">
      <c r="D53" s="74" t="str">
        <f>强度记录!A20</f>
        <v xml:space="preserve"> YP-2018-SHY-539-6</v>
      </c>
      <c r="E53" s="74"/>
      <c r="F53" s="74"/>
      <c r="G53" s="74"/>
      <c r="H53" s="74"/>
      <c r="I53" s="74"/>
      <c r="J53" s="74"/>
      <c r="K53" s="74"/>
      <c r="L53" s="74"/>
      <c r="M53" s="68"/>
      <c r="N53" s="68"/>
      <c r="O53" s="68"/>
      <c r="P53" s="68"/>
      <c r="Q53" s="68"/>
      <c r="R53" s="68"/>
      <c r="S53" s="68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2">
        <f>强度记录!L20</f>
        <v>45.36</v>
      </c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67"/>
      <c r="BH53" s="67"/>
      <c r="BI53" s="67"/>
      <c r="BJ53" s="67"/>
      <c r="BK53" s="67"/>
      <c r="BL53" s="67"/>
      <c r="BM53" s="67"/>
      <c r="BN53" s="67"/>
      <c r="BO53" s="72"/>
      <c r="BP53" s="72"/>
      <c r="BQ53" s="72"/>
      <c r="BR53" s="72"/>
      <c r="BS53" s="72"/>
      <c r="BT53" s="72"/>
      <c r="BU53" s="72"/>
      <c r="BV53" s="72"/>
    </row>
    <row r="54" spans="4:74" s="6" customFormat="1" ht="7.5" customHeight="1" x14ac:dyDescent="0.25">
      <c r="D54" s="74"/>
      <c r="E54" s="74"/>
      <c r="F54" s="74"/>
      <c r="G54" s="74"/>
      <c r="H54" s="74"/>
      <c r="I54" s="74"/>
      <c r="J54" s="74"/>
      <c r="K54" s="74"/>
      <c r="L54" s="74"/>
      <c r="M54" s="68"/>
      <c r="N54" s="68"/>
      <c r="O54" s="68"/>
      <c r="P54" s="68"/>
      <c r="Q54" s="68"/>
      <c r="R54" s="68"/>
      <c r="S54" s="68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67"/>
      <c r="BH54" s="67"/>
      <c r="BI54" s="67"/>
      <c r="BJ54" s="67"/>
      <c r="BK54" s="67"/>
      <c r="BL54" s="67"/>
      <c r="BM54" s="67"/>
      <c r="BN54" s="67"/>
      <c r="BO54" s="72"/>
      <c r="BP54" s="72"/>
      <c r="BQ54" s="72"/>
      <c r="BR54" s="72"/>
      <c r="BS54" s="72"/>
      <c r="BT54" s="72"/>
      <c r="BU54" s="72"/>
      <c r="BV54" s="72"/>
    </row>
    <row r="55" spans="4:74" s="6" customFormat="1" ht="7.5" customHeight="1" x14ac:dyDescent="0.25">
      <c r="D55" s="74"/>
      <c r="E55" s="74"/>
      <c r="F55" s="74"/>
      <c r="G55" s="74"/>
      <c r="H55" s="74"/>
      <c r="I55" s="74"/>
      <c r="J55" s="74"/>
      <c r="K55" s="74"/>
      <c r="L55" s="74"/>
      <c r="M55" s="68"/>
      <c r="N55" s="68"/>
      <c r="O55" s="68"/>
      <c r="P55" s="68"/>
      <c r="Q55" s="68"/>
      <c r="R55" s="68"/>
      <c r="S55" s="6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67"/>
      <c r="BH55" s="67"/>
      <c r="BI55" s="67"/>
      <c r="BJ55" s="67"/>
      <c r="BK55" s="67"/>
      <c r="BL55" s="67"/>
      <c r="BM55" s="67"/>
      <c r="BN55" s="67"/>
      <c r="BO55" s="72"/>
      <c r="BP55" s="72"/>
      <c r="BQ55" s="72"/>
      <c r="BR55" s="72"/>
      <c r="BS55" s="72"/>
      <c r="BT55" s="72"/>
      <c r="BU55" s="72"/>
      <c r="BV55" s="72"/>
    </row>
    <row r="56" spans="4:74" s="6" customFormat="1" ht="7.5" customHeight="1" x14ac:dyDescent="0.25">
      <c r="D56" s="67" t="s">
        <v>6</v>
      </c>
      <c r="E56" s="67"/>
      <c r="F56" s="67"/>
      <c r="G56" s="67"/>
      <c r="H56" s="67"/>
      <c r="I56" s="67"/>
      <c r="J56" s="67"/>
      <c r="K56" s="67"/>
      <c r="L56" s="67"/>
      <c r="M56" s="67" t="s">
        <v>6</v>
      </c>
      <c r="N56" s="67"/>
      <c r="O56" s="67"/>
      <c r="P56" s="67"/>
      <c r="Q56" s="67"/>
      <c r="R56" s="67"/>
      <c r="S56" s="67"/>
      <c r="T56" s="67" t="s">
        <v>6</v>
      </c>
      <c r="U56" s="67"/>
      <c r="V56" s="67"/>
      <c r="W56" s="67"/>
      <c r="X56" s="67"/>
      <c r="Y56" s="67"/>
      <c r="Z56" s="67" t="s">
        <v>6</v>
      </c>
      <c r="AA56" s="67"/>
      <c r="AB56" s="67"/>
      <c r="AC56" s="67"/>
      <c r="AD56" s="67"/>
      <c r="AE56" s="67"/>
      <c r="AF56" s="67"/>
      <c r="AG56" s="67"/>
      <c r="AH56" s="71" t="s">
        <v>6</v>
      </c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67" t="s">
        <v>6</v>
      </c>
      <c r="AT56" s="67"/>
      <c r="AU56" s="67"/>
      <c r="AV56" s="67"/>
      <c r="AW56" s="67"/>
      <c r="AX56" s="67"/>
      <c r="AY56" s="67"/>
      <c r="AZ56" s="67"/>
      <c r="BA56" s="67" t="s">
        <v>6</v>
      </c>
      <c r="BB56" s="67"/>
      <c r="BC56" s="67"/>
      <c r="BD56" s="67"/>
      <c r="BE56" s="67"/>
      <c r="BF56" s="67"/>
      <c r="BG56" s="67" t="s">
        <v>6</v>
      </c>
      <c r="BH56" s="67"/>
      <c r="BI56" s="67"/>
      <c r="BJ56" s="67"/>
      <c r="BK56" s="67"/>
      <c r="BL56" s="67"/>
      <c r="BM56" s="67"/>
      <c r="BN56" s="67"/>
      <c r="BO56" s="67" t="s">
        <v>6</v>
      </c>
      <c r="BP56" s="67"/>
      <c r="BQ56" s="67"/>
      <c r="BR56" s="67"/>
      <c r="BS56" s="67"/>
      <c r="BT56" s="67"/>
      <c r="BU56" s="67"/>
      <c r="BV56" s="67"/>
    </row>
    <row r="57" spans="4:74" s="6" customFormat="1" ht="7.5" customHeight="1" x14ac:dyDescent="0.25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</row>
    <row r="58" spans="4:74" s="6" customFormat="1" ht="7.5" customHeight="1" x14ac:dyDescent="0.25"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</row>
    <row r="59" spans="4:74" s="6" customFormat="1" ht="7.5" customHeight="1" x14ac:dyDescent="0.25">
      <c r="D59" s="67" t="s">
        <v>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67" t="s">
        <v>6</v>
      </c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</row>
    <row r="60" spans="4:74" s="6" customFormat="1" ht="7.5" customHeight="1" x14ac:dyDescent="0.25"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</row>
    <row r="61" spans="4:74" s="6" customFormat="1" ht="7.5" customHeight="1" x14ac:dyDescent="0.25"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</row>
    <row r="62" spans="4:74" s="6" customFormat="1" ht="7.5" customHeight="1" x14ac:dyDescent="0.25">
      <c r="D62" s="67" t="s">
        <v>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67" t="s">
        <v>6</v>
      </c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spans="4:74" s="6" customFormat="1" ht="7.5" customHeight="1" x14ac:dyDescent="0.25"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4:74" s="6" customFormat="1" ht="7.5" customHeight="1" x14ac:dyDescent="0.25"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4:74" s="6" customFormat="1" ht="7.5" customHeight="1" x14ac:dyDescent="0.25">
      <c r="D65" s="67" t="s">
        <v>6</v>
      </c>
      <c r="E65" s="67"/>
      <c r="F65" s="67"/>
      <c r="G65" s="67"/>
      <c r="H65" s="67"/>
      <c r="I65" s="67"/>
      <c r="J65" s="67"/>
      <c r="K65" s="67"/>
      <c r="L65" s="67"/>
      <c r="M65" s="67" t="s">
        <v>6</v>
      </c>
      <c r="N65" s="67"/>
      <c r="O65" s="67"/>
      <c r="P65" s="67"/>
      <c r="Q65" s="67"/>
      <c r="R65" s="67"/>
      <c r="S65" s="67"/>
      <c r="T65" s="67" t="s">
        <v>6</v>
      </c>
      <c r="U65" s="67"/>
      <c r="V65" s="67"/>
      <c r="W65" s="67"/>
      <c r="X65" s="67"/>
      <c r="Y65" s="67"/>
      <c r="Z65" s="67" t="s">
        <v>6</v>
      </c>
      <c r="AA65" s="67"/>
      <c r="AB65" s="67"/>
      <c r="AC65" s="67"/>
      <c r="AD65" s="67"/>
      <c r="AE65" s="67"/>
      <c r="AF65" s="67"/>
      <c r="AG65" s="67"/>
      <c r="AH65" s="71" t="s">
        <v>6</v>
      </c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67" t="s">
        <v>6</v>
      </c>
      <c r="AT65" s="67"/>
      <c r="AU65" s="67"/>
      <c r="AV65" s="67"/>
      <c r="AW65" s="67"/>
      <c r="AX65" s="67"/>
      <c r="AY65" s="67"/>
      <c r="AZ65" s="67"/>
      <c r="BA65" s="67" t="s">
        <v>6</v>
      </c>
      <c r="BB65" s="67"/>
      <c r="BC65" s="67"/>
      <c r="BD65" s="67"/>
      <c r="BE65" s="67"/>
      <c r="BF65" s="67"/>
      <c r="BG65" s="67" t="s">
        <v>6</v>
      </c>
      <c r="BH65" s="67"/>
      <c r="BI65" s="67"/>
      <c r="BJ65" s="67"/>
      <c r="BK65" s="67"/>
      <c r="BL65" s="67"/>
      <c r="BM65" s="67"/>
      <c r="BN65" s="67"/>
      <c r="BO65" s="67" t="s">
        <v>6</v>
      </c>
      <c r="BP65" s="67"/>
      <c r="BQ65" s="67"/>
      <c r="BR65" s="67"/>
      <c r="BS65" s="67"/>
      <c r="BT65" s="67"/>
      <c r="BU65" s="67"/>
      <c r="BV65" s="67"/>
    </row>
    <row r="66" spans="4:74" s="6" customFormat="1" ht="7.5" customHeight="1" x14ac:dyDescent="0.25"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spans="4:74" s="6" customFormat="1" ht="7.5" customHeight="1" x14ac:dyDescent="0.25"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</row>
    <row r="68" spans="4:74" s="6" customFormat="1" ht="7.5" customHeight="1" x14ac:dyDescent="0.25">
      <c r="D68" s="67" t="s">
        <v>6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67" t="s">
        <v>6</v>
      </c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</row>
    <row r="69" spans="4:74" s="6" customFormat="1" ht="7.5" customHeight="1" x14ac:dyDescent="0.25"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</row>
    <row r="70" spans="4:74" s="6" customFormat="1" ht="7.5" customHeight="1" x14ac:dyDescent="0.25"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</row>
    <row r="71" spans="4:74" s="6" customFormat="1" ht="7.5" customHeight="1" x14ac:dyDescent="0.25">
      <c r="D71" s="67" t="s">
        <v>6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67" t="s">
        <v>6</v>
      </c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</row>
    <row r="72" spans="4:74" s="6" customFormat="1" ht="7.5" customHeight="1" x14ac:dyDescent="0.25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</row>
    <row r="73" spans="4:74" s="6" customFormat="1" ht="7.5" customHeight="1" x14ac:dyDescent="0.25"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</row>
    <row r="74" spans="4:74" s="6" customFormat="1" ht="7" customHeight="1" x14ac:dyDescent="0.25">
      <c r="D74" s="64" t="s">
        <v>67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75" t="s">
        <v>68</v>
      </c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</row>
    <row r="75" spans="4:74" s="6" customFormat="1" ht="7" customHeight="1" x14ac:dyDescent="0.25"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</row>
    <row r="76" spans="4:74" s="6" customFormat="1" ht="7" customHeight="1" x14ac:dyDescent="0.25"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</row>
    <row r="77" spans="4:74" s="6" customFormat="1" ht="7" customHeight="1" x14ac:dyDescent="0.25"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</row>
    <row r="78" spans="4:74" s="6" customFormat="1" ht="7" customHeight="1" x14ac:dyDescent="0.25"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</row>
    <row r="79" spans="4:74" s="6" customFormat="1" ht="7" customHeight="1" x14ac:dyDescent="0.25"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</row>
    <row r="80" spans="4:74" s="6" customFormat="1" ht="7" customHeight="1" x14ac:dyDescent="0.25"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</row>
    <row r="81" spans="4:74" s="6" customFormat="1" ht="7" customHeight="1" x14ac:dyDescent="0.25"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</row>
    <row r="82" spans="4:74" s="6" customFormat="1" ht="7" customHeight="1" x14ac:dyDescent="0.25">
      <c r="D82" s="64" t="s">
        <v>69</v>
      </c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7" t="s">
        <v>6</v>
      </c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</row>
    <row r="83" spans="4:74" s="6" customFormat="1" ht="7" customHeight="1" x14ac:dyDescent="0.25"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</row>
    <row r="84" spans="4:74" s="6" customFormat="1" ht="7" customHeight="1" x14ac:dyDescent="0.25"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</row>
    <row r="85" spans="4:74" s="6" customFormat="1" ht="7" customHeight="1" x14ac:dyDescent="0.25"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</row>
    <row r="86" spans="4:74" s="6" customFormat="1" ht="7" customHeight="1" x14ac:dyDescent="0.25"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</row>
    <row r="87" spans="4:74" s="6" customFormat="1" ht="7" customHeight="1" x14ac:dyDescent="0.25"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</row>
    <row r="88" spans="4:74" s="6" customFormat="1" ht="7" customHeight="1" x14ac:dyDescent="0.25"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</row>
    <row r="89" spans="4:74" s="6" customFormat="1" ht="7" customHeight="1" x14ac:dyDescent="0.25">
      <c r="D89" s="64" t="s">
        <v>70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75" t="s">
        <v>96</v>
      </c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</row>
    <row r="90" spans="4:74" s="6" customFormat="1" ht="7" customHeight="1" x14ac:dyDescent="0.25"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</row>
    <row r="91" spans="4:74" s="6" customFormat="1" ht="7" customHeight="1" x14ac:dyDescent="0.25"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</row>
    <row r="92" spans="4:74" s="6" customFormat="1" ht="7" customHeight="1" x14ac:dyDescent="0.25"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4:74" s="6" customFormat="1" ht="7" customHeight="1" x14ac:dyDescent="0.25"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4:74" s="6" customFormat="1" ht="7" customHeight="1" x14ac:dyDescent="0.25"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</row>
    <row r="95" spans="4:74" s="6" customFormat="1" ht="7" customHeight="1" x14ac:dyDescent="0.25"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</row>
    <row r="96" spans="4:74" s="6" customFormat="1" ht="7" customHeight="1" x14ac:dyDescent="0.25"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55" t="s">
        <v>71</v>
      </c>
      <c r="E98" s="55"/>
      <c r="F98" s="55"/>
      <c r="G98" s="55"/>
      <c r="H98" s="55"/>
      <c r="I98" s="55"/>
      <c r="J98" s="73"/>
      <c r="K98" s="73"/>
      <c r="L98" s="73"/>
      <c r="M98" s="73"/>
      <c r="N98" s="73"/>
      <c r="O98" s="73"/>
      <c r="P98" s="73" t="s">
        <v>72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 t="s">
        <v>73</v>
      </c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55" t="s">
        <v>74</v>
      </c>
      <c r="AQ98" s="55"/>
      <c r="AR98" s="55"/>
      <c r="AS98" s="55"/>
      <c r="AT98" s="55"/>
      <c r="AU98" s="55"/>
      <c r="AV98" s="55"/>
      <c r="AW98" s="55"/>
      <c r="AX98" s="55"/>
      <c r="AY98" s="55" t="s">
        <v>75</v>
      </c>
      <c r="AZ98" s="55"/>
      <c r="BA98" s="55"/>
      <c r="BB98" s="55"/>
      <c r="BC98" s="55"/>
      <c r="BD98" s="55"/>
      <c r="BE98" s="55" t="s">
        <v>76</v>
      </c>
      <c r="BF98" s="55"/>
      <c r="BG98" s="55"/>
      <c r="BH98" s="55"/>
      <c r="BI98" s="55"/>
      <c r="BJ98" s="55"/>
      <c r="BK98" s="55" t="s">
        <v>77</v>
      </c>
      <c r="BL98" s="55"/>
      <c r="BM98" s="55"/>
      <c r="BN98" s="12"/>
      <c r="BO98" s="55" t="s">
        <v>78</v>
      </c>
      <c r="BP98" s="55"/>
      <c r="BQ98" s="55"/>
      <c r="BR98" s="55"/>
      <c r="BS98" s="55"/>
      <c r="BT98" s="55"/>
      <c r="BU98" s="55"/>
      <c r="BV98" s="55"/>
    </row>
    <row r="99" spans="4:74" s="6" customFormat="1" ht="6" customHeight="1" x14ac:dyDescent="0.25">
      <c r="D99" s="55"/>
      <c r="E99" s="55"/>
      <c r="F99" s="55"/>
      <c r="G99" s="55"/>
      <c r="H99" s="55"/>
      <c r="I99" s="55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12"/>
      <c r="BO99" s="55"/>
      <c r="BP99" s="55"/>
      <c r="BQ99" s="55"/>
      <c r="BR99" s="55"/>
      <c r="BS99" s="55"/>
      <c r="BT99" s="55"/>
      <c r="BU99" s="55"/>
      <c r="BV99" s="5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2018-08-28T00:23:27Z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